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240" windowHeight="4335" activeTab="0"/>
  </bookViews>
  <sheets>
    <sheet name="GENERALISEDMW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<sst xmlns="http://schemas.openxmlformats.org/spreadsheetml/2006/main" count="61" uniqueCount="53">
  <si>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theta</t>
  </si>
  <si>
    <t>thetahat</t>
  </si>
  <si>
    <t>theta + z*se -</t>
  </si>
  <si>
    <t>last pos</t>
  </si>
  <si>
    <t>last neg</t>
  </si>
  <si>
    <t>theta - z*se -</t>
  </si>
  <si>
    <t>Iteration for lower limit, theta scale</t>
  </si>
  <si>
    <t>Two-sided confidence level required</t>
  </si>
  <si>
    <t>%</t>
  </si>
  <si>
    <t>Iteration for upper limit, theta scale</t>
  </si>
  <si>
    <t>Displays Gaussian curves separated by delta hat, delta lower and delta upper SDs.</t>
  </si>
  <si>
    <t>z</t>
  </si>
  <si>
    <t>Generate values to plot curves</t>
  </si>
  <si>
    <t>are displayed truncated to this degree of separation.</t>
  </si>
  <si>
    <t>lower</t>
  </si>
  <si>
    <t>upper</t>
  </si>
  <si>
    <t>minus z</t>
  </si>
  <si>
    <t>deltahat+z</t>
  </si>
  <si>
    <t>deltahat-z</t>
  </si>
  <si>
    <t>deltau+z</t>
  </si>
  <si>
    <t>deltal-z</t>
  </si>
  <si>
    <t>ordinate</t>
  </si>
  <si>
    <t>standardised difference) scales.</t>
  </si>
  <si>
    <t>single tail area</t>
  </si>
  <si>
    <t>Corresponding z value</t>
  </si>
  <si>
    <t>Get z corresponding to theta hat:</t>
  </si>
  <si>
    <t>Get deltas corresponding to thetas:</t>
  </si>
  <si>
    <t>Times root 2</t>
  </si>
  <si>
    <t>Degrees of separation beyond 0.000001 &lt; theta &lt; 0.999999 (corresponding to |delta| &gt; 6.7224)</t>
  </si>
  <si>
    <t>Data:    m=</t>
  </si>
  <si>
    <t>n=</t>
  </si>
  <si>
    <t xml:space="preserve">U/mn = </t>
  </si>
  <si>
    <t>deltau-z</t>
  </si>
  <si>
    <t>deltal+z</t>
  </si>
  <si>
    <t>Trimmed deltas:</t>
  </si>
  <si>
    <t>deltahat</t>
  </si>
  <si>
    <t>deltau</t>
  </si>
  <si>
    <t>deltal</t>
  </si>
  <si>
    <t xml:space="preserve">Corresponding U= </t>
  </si>
  <si>
    <t>Spreadsheet GENERALISEDMW.</t>
  </si>
  <si>
    <r>
      <t xml:space="preserve">To use, replace input values for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U/mn</t>
    </r>
    <r>
      <rPr>
        <sz val="10"/>
        <rFont val="Arial"/>
        <family val="2"/>
      </rPr>
      <t xml:space="preserve"> in </t>
    </r>
    <r>
      <rPr>
        <b/>
        <sz val="10"/>
        <rFont val="Arial"/>
        <family val="2"/>
      </rPr>
      <t>bold</t>
    </r>
    <r>
      <rPr>
        <sz val="10"/>
        <rFont val="Arial"/>
        <family val="2"/>
      </rPr>
      <t xml:space="preserve"> as appropriate.</t>
    </r>
  </si>
  <si>
    <t xml:space="preserve">                    Confidence limits</t>
  </si>
  <si>
    <t>Theta</t>
  </si>
  <si>
    <t>Delta</t>
  </si>
  <si>
    <t>This spreadsheet calculates confidence limits for theta=U/mn by 40 interval bisections.</t>
  </si>
  <si>
    <t xml:space="preserve">The spreadsheet displays point and interval estimates on both theta and delta (corresponding </t>
  </si>
  <si>
    <t>Results:</t>
  </si>
  <si>
    <t xml:space="preserve">Uses method 5 of Newcombe RG (2006). </t>
  </si>
  <si>
    <t xml:space="preserve">Confidence intervals for an effect size measure based on the Mann-Whitney statistic. </t>
  </si>
  <si>
    <t>Part 2:  Asymptotic methods and evaluation.  Statistics in Medicine 25, 559-573.</t>
  </si>
  <si>
    <t>Point</t>
  </si>
  <si>
    <t>estimate</t>
  </si>
  <si>
    <t>Calculated U/mn from SPSS etc. can be pasted into cell F20.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</si>
</sst>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0000000000000000"/>
    <numFmt numFmtId="166" formatCode="0.0000000000"/>
    <numFmt numFmtId="167" formatCode="0.000000"/>
    <numFmt numFmtId="168" formatCode="0.00000"/>
    <numFmt numFmtId="169" formatCode=";.;;"/>
    <numFmt numFmtId="170" formatCode=";;;"/>
    <numFmt numFmtId="171" formatCode=";;.;"/>
    <numFmt numFmtId="172" formatCode="0.000000000000000"/>
    <numFmt numFmtId="173" formatCode="0.0"/>
    <numFmt numFmtId="174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1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right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174" fontId="1" fillId="0" borderId="0" xfId="0" applyNumberFormat="1" applyFont="1" applyAlignment="1" applyProtection="1">
      <alignment horizontal="left"/>
      <protection locked="0"/>
    </xf>
    <xf numFmtId="170" fontId="1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 horizontal="left"/>
      <protection/>
    </xf>
    <xf numFmtId="170" fontId="0" fillId="0" borderId="0" xfId="0" applyNumberFormat="1" applyAlignment="1" applyProtection="1">
      <alignment horizontal="center"/>
      <protection/>
    </xf>
    <xf numFmtId="170" fontId="0" fillId="0" borderId="0" xfId="0" applyNumberFormat="1" applyFont="1" applyAlignment="1" applyProtection="1">
      <alignment horizontal="center"/>
      <protection/>
    </xf>
    <xf numFmtId="170" fontId="0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 horizontal="center"/>
      <protection hidden="1"/>
    </xf>
    <xf numFmtId="170" fontId="0" fillId="0" borderId="0" xfId="0" applyNumberFormat="1" applyAlignment="1" applyProtection="1">
      <alignment/>
      <protection hidden="1"/>
    </xf>
    <xf numFmtId="170" fontId="1" fillId="0" borderId="0" xfId="0" applyNumberFormat="1" applyFont="1" applyAlignment="1" applyProtection="1">
      <alignment/>
      <protection hidden="1"/>
    </xf>
    <xf numFmtId="170" fontId="0" fillId="0" borderId="0" xfId="0" applyNumberFormat="1" applyFont="1" applyAlignment="1" applyProtection="1">
      <alignment/>
      <protection hidden="1"/>
    </xf>
    <xf numFmtId="170" fontId="0" fillId="0" borderId="0" xfId="0" applyNumberFormat="1" applyAlignment="1" applyProtection="1">
      <alignment horizontal="left"/>
      <protection hidden="1"/>
    </xf>
    <xf numFmtId="170" fontId="1" fillId="0" borderId="0" xfId="0" applyNumberFormat="1" applyFont="1" applyAlignment="1" applyProtection="1">
      <alignment horizontal="left"/>
      <protection hidden="1"/>
    </xf>
    <xf numFmtId="173" fontId="0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895"/>
          <c:w val="0.907"/>
          <c:h val="0.81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GENERALISEDMW!$A$61:$A$91</c:f>
              <c:numCache/>
            </c:numRef>
          </c:xVal>
          <c:yVal>
            <c:numRef>
              <c:f>GENERALISEDMW!$I$61:$I$91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GENERALISEDMW!$B$61:$B$91</c:f>
              <c:numCache/>
            </c:numRef>
          </c:xVal>
          <c:yVal>
            <c:numRef>
              <c:f>GENERALISEDMW!$I$61:$I$91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GENERALISEDMW!$E$61:$E$91</c:f>
              <c:numCache/>
            </c:numRef>
          </c:xVal>
          <c:yVal>
            <c:numRef>
              <c:f>GENERALISEDMW!$I$61:$I$91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GENERALISEDMW!$H$61:$H$91</c:f>
              <c:numCache/>
            </c:numRef>
          </c:xVal>
          <c:yVal>
            <c:numRef>
              <c:f>GENERALISEDMW!$I$61:$I$91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GENERALISEDMW!$C$61:$C$91</c:f>
              <c:numCache/>
            </c:numRef>
          </c:xVal>
          <c:yVal>
            <c:numRef>
              <c:f>GENERALISEDMW!$I$61:$I$91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GENERALISEDMW!$D$61:$D$91</c:f>
              <c:numCache/>
            </c:numRef>
          </c:xVal>
          <c:yVal>
            <c:numRef>
              <c:f>GENERALISEDMW!$I$61:$I$91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GENERALISEDMW!$F$61:$F$91</c:f>
              <c:numCache/>
            </c:numRef>
          </c:xVal>
          <c:yVal>
            <c:numRef>
              <c:f>GENERALISEDMW!$I$61:$I$91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GENERALISEDMW!$G$61:$G$91</c:f>
              <c:numCache/>
            </c:numRef>
          </c:xVal>
          <c:yVal>
            <c:numRef>
              <c:f>GENERALISEDMW!$I$61:$I$91</c:f>
              <c:numCache/>
            </c:numRef>
          </c:yVal>
          <c:smooth val="1"/>
        </c:ser>
        <c:axId val="21744885"/>
        <c:axId val="19125054"/>
      </c:scatterChart>
      <c:valAx>
        <c:axId val="2174488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;;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5054"/>
        <c:crosses val="autoZero"/>
        <c:crossBetween val="midCat"/>
        <c:dispUnits/>
        <c:majorUnit val="10"/>
        <c:minorUnit val="10"/>
      </c:valAx>
      <c:valAx>
        <c:axId val="19125054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02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;;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44885"/>
        <c:crosses val="autoZero"/>
        <c:crossBetween val="midCat"/>
        <c:dispUnits/>
        <c:majorUnit val="0.4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0</xdr:rowOff>
    </xdr:from>
    <xdr:to>
      <xdr:col>7</xdr:col>
      <xdr:colOff>638175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57150" y="4695825"/>
        <a:ext cx="53625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0"/>
  <sheetViews>
    <sheetView tabSelected="1" zoomScale="90" zoomScaleNormal="90" zoomScalePageLayoutView="0" workbookViewId="0" topLeftCell="A18">
      <selection activeCell="D20" sqref="D20"/>
    </sheetView>
  </sheetViews>
  <sheetFormatPr defaultColWidth="9.140625" defaultRowHeight="12.75"/>
  <cols>
    <col min="1" max="1" width="10.00390625" style="2" customWidth="1"/>
    <col min="2" max="2" width="12.00390625" style="2" customWidth="1"/>
    <col min="3" max="3" width="10.421875" style="2" customWidth="1"/>
    <col min="4" max="4" width="9.28125" style="2" bestFit="1" customWidth="1"/>
    <col min="5" max="5" width="10.28125" style="2" customWidth="1"/>
    <col min="6" max="6" width="10.421875" style="2" customWidth="1"/>
    <col min="7" max="7" width="9.28125" style="2" bestFit="1" customWidth="1"/>
    <col min="8" max="8" width="10.57421875" style="2" customWidth="1"/>
    <col min="9" max="9" width="9.28125" style="2" bestFit="1" customWidth="1"/>
    <col min="10" max="10" width="10.7109375" style="2" customWidth="1"/>
    <col min="11" max="11" width="9.28125" style="2" customWidth="1"/>
    <col min="12" max="12" width="11.57421875" style="2" customWidth="1"/>
    <col min="13" max="15" width="9.140625" style="2" customWidth="1"/>
    <col min="16" max="16" width="9.00390625" style="2" customWidth="1"/>
    <col min="17" max="16384" width="9.140625" style="2" customWidth="1"/>
  </cols>
  <sheetData>
    <row r="1" spans="1:25" ht="12.75">
      <c r="A1" s="4" t="s">
        <v>39</v>
      </c>
      <c r="B1" s="6"/>
      <c r="C1" s="6"/>
      <c r="D1" s="6"/>
      <c r="E1" s="6"/>
      <c r="F1" s="6"/>
      <c r="G1" s="4"/>
      <c r="H1" s="6"/>
      <c r="P1" s="5"/>
      <c r="Q1" s="6"/>
      <c r="R1" s="6"/>
      <c r="S1" s="6"/>
      <c r="T1" s="6"/>
      <c r="U1" s="6"/>
      <c r="V1" s="5"/>
      <c r="W1" s="6"/>
      <c r="X1" s="6"/>
      <c r="Y1" s="6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6" t="s">
        <v>44</v>
      </c>
      <c r="B3" s="6"/>
      <c r="C3" s="6"/>
      <c r="D3" s="6"/>
      <c r="E3" s="6"/>
      <c r="F3" s="6"/>
      <c r="G3" s="6"/>
      <c r="H3" s="6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12.75">
      <c r="A5" s="6" t="s">
        <v>47</v>
      </c>
      <c r="B5" s="6"/>
      <c r="C5" s="6"/>
      <c r="D5" s="6"/>
      <c r="E5" s="6"/>
      <c r="F5" s="6"/>
      <c r="G5" s="6"/>
      <c r="H5" s="6"/>
    </row>
    <row r="6" spans="1:8" ht="12.75">
      <c r="A6" s="6" t="s">
        <v>48</v>
      </c>
      <c r="B6" s="6"/>
      <c r="C6" s="6"/>
      <c r="D6" s="6"/>
      <c r="E6" s="6"/>
      <c r="F6" s="6"/>
      <c r="G6" s="6"/>
      <c r="H6" s="6"/>
    </row>
    <row r="7" spans="1:8" ht="12.75">
      <c r="A7" s="6" t="s">
        <v>49</v>
      </c>
      <c r="B7" s="6"/>
      <c r="C7" s="6"/>
      <c r="D7" s="6"/>
      <c r="E7" s="6"/>
      <c r="F7" s="6"/>
      <c r="G7" s="6"/>
      <c r="H7" s="6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6" t="s">
        <v>45</v>
      </c>
      <c r="B9" s="6"/>
      <c r="C9" s="6"/>
      <c r="D9" s="6"/>
      <c r="E9" s="6"/>
      <c r="F9" s="6"/>
      <c r="G9" s="6"/>
      <c r="H9" s="6"/>
    </row>
    <row r="10" spans="1:8" ht="12.75">
      <c r="A10" s="6" t="s">
        <v>22</v>
      </c>
      <c r="B10" s="6"/>
      <c r="C10" s="6"/>
      <c r="D10" s="6"/>
      <c r="E10" s="6"/>
      <c r="F10" s="6"/>
      <c r="G10" s="6"/>
      <c r="H10" s="6"/>
    </row>
    <row r="11" spans="1:8" ht="12.75">
      <c r="A11" s="6" t="s">
        <v>10</v>
      </c>
      <c r="B11" s="6"/>
      <c r="C11" s="6"/>
      <c r="D11" s="6"/>
      <c r="E11" s="6"/>
      <c r="F11" s="6"/>
      <c r="G11" s="6"/>
      <c r="H11" s="6"/>
    </row>
    <row r="12" spans="1:8" ht="12.75">
      <c r="A12" s="6" t="s">
        <v>28</v>
      </c>
      <c r="B12" s="6"/>
      <c r="C12" s="6"/>
      <c r="D12" s="6"/>
      <c r="E12" s="6"/>
      <c r="F12" s="6"/>
      <c r="G12" s="6"/>
      <c r="H12" s="6"/>
    </row>
    <row r="13" spans="1:8" ht="12.75">
      <c r="A13" s="6" t="s">
        <v>13</v>
      </c>
      <c r="B13" s="6"/>
      <c r="C13" s="6"/>
      <c r="D13" s="6"/>
      <c r="E13" s="6"/>
      <c r="F13" s="6"/>
      <c r="G13" s="6"/>
      <c r="H13" s="6"/>
    </row>
    <row r="14" spans="1:8" ht="12.75">
      <c r="A14" s="6"/>
      <c r="B14" s="6"/>
      <c r="C14" s="6"/>
      <c r="D14" s="6"/>
      <c r="E14" s="6"/>
      <c r="F14" s="6"/>
      <c r="G14" s="6"/>
      <c r="H14" s="6"/>
    </row>
    <row r="15" spans="1:8" ht="12.75">
      <c r="A15" s="6" t="s">
        <v>40</v>
      </c>
      <c r="B15" s="6"/>
      <c r="C15" s="6"/>
      <c r="D15" s="6"/>
      <c r="E15" s="6"/>
      <c r="F15" s="6"/>
      <c r="G15" s="6"/>
      <c r="H15" s="6"/>
    </row>
    <row r="16" spans="1:9" ht="12.75">
      <c r="A16" s="6" t="s">
        <v>52</v>
      </c>
      <c r="B16" s="6"/>
      <c r="C16" s="6"/>
      <c r="D16" s="6"/>
      <c r="E16" s="6"/>
      <c r="F16" s="6"/>
      <c r="G16" s="4"/>
      <c r="H16" s="7"/>
      <c r="I16" s="7"/>
    </row>
    <row r="17" spans="1:9" ht="12.75">
      <c r="A17" s="6"/>
      <c r="B17" s="6"/>
      <c r="C17" s="6"/>
      <c r="D17" s="6"/>
      <c r="E17" s="6"/>
      <c r="F17" s="6"/>
      <c r="G17" s="4"/>
      <c r="H17" s="7"/>
      <c r="I17" s="7"/>
    </row>
    <row r="18" spans="1:8" ht="12.75">
      <c r="A18" s="6" t="s">
        <v>7</v>
      </c>
      <c r="B18" s="6"/>
      <c r="C18" s="6"/>
      <c r="D18" s="8">
        <v>95</v>
      </c>
      <c r="E18" s="6" t="s">
        <v>8</v>
      </c>
      <c r="F18" s="6"/>
      <c r="G18" s="4"/>
      <c r="H18" s="6"/>
    </row>
    <row r="19" spans="1:8" ht="12.75">
      <c r="A19" s="6"/>
      <c r="B19" s="6"/>
      <c r="C19" s="6"/>
      <c r="D19" s="4"/>
      <c r="E19" s="6"/>
      <c r="F19" s="6"/>
      <c r="G19" s="6"/>
      <c r="H19" s="6"/>
    </row>
    <row r="20" spans="1:8" ht="12.75">
      <c r="A20" s="4" t="s">
        <v>29</v>
      </c>
      <c r="B20" s="9">
        <v>58</v>
      </c>
      <c r="C20" s="10" t="s">
        <v>30</v>
      </c>
      <c r="D20" s="9">
        <v>51</v>
      </c>
      <c r="E20" s="10" t="s">
        <v>31</v>
      </c>
      <c r="F20" s="16">
        <v>0.893171</v>
      </c>
      <c r="G20" s="6"/>
      <c r="H20" s="6"/>
    </row>
    <row r="21" spans="1:8" ht="12.75">
      <c r="A21" s="4"/>
      <c r="B21" s="7"/>
      <c r="C21" s="10"/>
      <c r="D21" s="7"/>
      <c r="E21" s="10"/>
      <c r="F21" s="7"/>
      <c r="G21" s="6"/>
      <c r="H21" s="6"/>
    </row>
    <row r="22" spans="1:8" ht="12.75">
      <c r="A22" s="6"/>
      <c r="B22" s="7"/>
      <c r="C22" s="13"/>
      <c r="D22" s="7"/>
      <c r="E22" s="13" t="s">
        <v>38</v>
      </c>
      <c r="F22" s="29">
        <f>B20*D20*F20</f>
        <v>2641.9998180000002</v>
      </c>
      <c r="G22" s="6"/>
      <c r="H22" s="6"/>
    </row>
    <row r="23" spans="1:8" ht="12.75">
      <c r="A23" s="6"/>
      <c r="B23" s="7"/>
      <c r="C23" s="13"/>
      <c r="D23" s="7"/>
      <c r="E23" s="13"/>
      <c r="F23" s="5"/>
      <c r="G23" s="6"/>
      <c r="H23" s="6"/>
    </row>
    <row r="24" spans="1:8" ht="12.75">
      <c r="A24" s="4" t="s">
        <v>46</v>
      </c>
      <c r="B24" s="15" t="s">
        <v>50</v>
      </c>
      <c r="C24" s="15" t="s">
        <v>41</v>
      </c>
      <c r="D24" s="7"/>
      <c r="G24" s="6"/>
      <c r="H24" s="6"/>
    </row>
    <row r="25" spans="1:8" ht="12.75">
      <c r="A25" s="6"/>
      <c r="B25" s="15" t="s">
        <v>51</v>
      </c>
      <c r="C25" s="15" t="s">
        <v>14</v>
      </c>
      <c r="D25" s="15" t="s">
        <v>15</v>
      </c>
      <c r="G25" s="6"/>
      <c r="H25" s="6"/>
    </row>
    <row r="26" spans="1:8" ht="12.75">
      <c r="A26" s="7" t="s">
        <v>42</v>
      </c>
      <c r="B26" s="14">
        <f>F22/(B20*D20)</f>
        <v>0.893171</v>
      </c>
      <c r="C26" s="14">
        <f>IF(B26=0,0,IF(OR(B26&lt;0,B26&gt;1),1/0,A138))</f>
        <v>0.8116883310967751</v>
      </c>
      <c r="D26" s="14">
        <f>IF(B26=1,1,IF(OR(B26&lt;0,B26&gt;1),1/0,E138))</f>
        <v>0.9400061384249057</v>
      </c>
      <c r="G26" s="6"/>
      <c r="H26" s="6"/>
    </row>
    <row r="27" spans="1:8" ht="12.75">
      <c r="A27" s="7" t="s">
        <v>43</v>
      </c>
      <c r="B27" s="14">
        <f>E53</f>
        <v>1.7586730341502166</v>
      </c>
      <c r="C27" s="14">
        <f>IF(OR(B26&lt;0,B26&gt;1),1/0,F53)</f>
        <v>1.2503557175723228</v>
      </c>
      <c r="D27" s="14">
        <f>IF(OR(B26&lt;0,B26&gt;1),1/0,G53)</f>
        <v>2.1988547814625115</v>
      </c>
      <c r="G27" s="6"/>
      <c r="H27" s="6"/>
    </row>
    <row r="28" spans="2:6" ht="12.75">
      <c r="B28" s="12"/>
      <c r="C28" s="11"/>
      <c r="D28" s="11"/>
      <c r="E28" s="11"/>
      <c r="F28" s="11"/>
    </row>
    <row r="34" ht="12.75">
      <c r="A34" s="4"/>
    </row>
    <row r="41" spans="1:3" ht="12.75">
      <c r="A41" s="4"/>
      <c r="B41" s="7"/>
      <c r="C41" s="4"/>
    </row>
    <row r="45" spans="7:13" ht="12.75">
      <c r="G45" s="4"/>
      <c r="J45" s="3"/>
      <c r="M45" s="4"/>
    </row>
    <row r="46" spans="7:13" ht="12.75">
      <c r="G46" s="4"/>
      <c r="J46" s="3"/>
      <c r="M46" s="4"/>
    </row>
    <row r="47" spans="7:13" ht="12.75">
      <c r="G47" s="4"/>
      <c r="J47" s="3"/>
      <c r="M47" s="4"/>
    </row>
    <row r="48" spans="7:13" ht="12.75">
      <c r="G48" s="4"/>
      <c r="J48" s="3"/>
      <c r="M48" s="4"/>
    </row>
    <row r="49" spans="1:9" ht="12.75">
      <c r="A49" s="17" t="s">
        <v>25</v>
      </c>
      <c r="B49" s="17"/>
      <c r="C49" s="17"/>
      <c r="D49" s="17"/>
      <c r="E49" s="17" t="s">
        <v>26</v>
      </c>
      <c r="F49" s="18"/>
      <c r="G49" s="19"/>
      <c r="H49" s="18"/>
      <c r="I49" s="19"/>
    </row>
    <row r="50" spans="1:9" ht="12.75">
      <c r="A50" s="18"/>
      <c r="B50" s="18"/>
      <c r="C50" s="18"/>
      <c r="D50" s="18"/>
      <c r="E50" s="18"/>
      <c r="F50" s="18"/>
      <c r="G50" s="19"/>
      <c r="H50" s="18"/>
      <c r="I50" s="19"/>
    </row>
    <row r="51" spans="1:9" ht="12.75">
      <c r="A51" s="18" t="s">
        <v>23</v>
      </c>
      <c r="B51" s="18"/>
      <c r="C51" s="18"/>
      <c r="D51" s="20"/>
      <c r="E51" s="21">
        <f>B26</f>
        <v>0.893171</v>
      </c>
      <c r="F51" s="21">
        <f>C26</f>
        <v>0.8116883310967751</v>
      </c>
      <c r="G51" s="21">
        <f>D26</f>
        <v>0.9400061384249057</v>
      </c>
      <c r="H51" s="18"/>
      <c r="I51" s="18"/>
    </row>
    <row r="52" spans="1:9" ht="12.75">
      <c r="A52" s="22" t="s">
        <v>24</v>
      </c>
      <c r="B52" s="18"/>
      <c r="C52" s="18"/>
      <c r="D52" s="23">
        <f>IF(OR(D18&lt;0,D18&gt;100),1/0,NORMINV((D18/100+1)*0.5,0,1))</f>
        <v>1.959963984540054</v>
      </c>
      <c r="E52" s="20">
        <f>NORMINV(E51,0,1)</f>
        <v>1.2435696283375388</v>
      </c>
      <c r="F52" s="20">
        <f>NORMINV(F51,0,1)</f>
        <v>0.884135006790761</v>
      </c>
      <c r="G52" s="20">
        <f>NORMINV(G51,0,1)</f>
        <v>1.5548251268166058</v>
      </c>
      <c r="H52" s="18"/>
      <c r="I52" s="18"/>
    </row>
    <row r="53" spans="1:9" ht="12.75">
      <c r="A53" s="22" t="s">
        <v>27</v>
      </c>
      <c r="B53" s="18"/>
      <c r="C53" s="18"/>
      <c r="D53" s="20"/>
      <c r="E53" s="20">
        <f>E52*2^0.5</f>
        <v>1.7586730341502166</v>
      </c>
      <c r="F53" s="20">
        <f>F52*2^0.5</f>
        <v>1.2503557175723228</v>
      </c>
      <c r="G53" s="20">
        <f>G52*2^0.5</f>
        <v>2.1988547814625115</v>
      </c>
      <c r="H53" s="18"/>
      <c r="I53" s="18"/>
    </row>
    <row r="54" spans="1:9" ht="12.7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2.75">
      <c r="A55" s="25" t="s">
        <v>12</v>
      </c>
      <c r="B55" s="24"/>
      <c r="C55" s="24"/>
      <c r="D55" s="24"/>
      <c r="E55" s="24"/>
      <c r="F55" s="24"/>
      <c r="G55" s="24"/>
      <c r="H55" s="24"/>
      <c r="I55" s="24"/>
    </row>
    <row r="56" spans="1:9" ht="12.75">
      <c r="A56" s="25"/>
      <c r="B56" s="24"/>
      <c r="C56" s="24"/>
      <c r="D56" s="24"/>
      <c r="E56" s="24"/>
      <c r="F56" s="24"/>
      <c r="G56" s="24"/>
      <c r="H56" s="24"/>
      <c r="I56" s="24"/>
    </row>
    <row r="57" spans="1:9" ht="12.75">
      <c r="A57" s="26" t="s">
        <v>34</v>
      </c>
      <c r="B57" s="24"/>
      <c r="C57" s="23" t="s">
        <v>35</v>
      </c>
      <c r="D57" s="23">
        <f>IF(B26&lt;0.000001,-6.7224,IF(B26&gt;0.999999,6.7224,B27))</f>
        <v>1.7586730341502166</v>
      </c>
      <c r="E57" s="23" t="s">
        <v>36</v>
      </c>
      <c r="F57" s="23">
        <f>IF(D26&lt;0.000001,-6.7224,IF(D26&gt;0.999999,6.7224,D27))</f>
        <v>2.1988547814625115</v>
      </c>
      <c r="G57" s="23" t="s">
        <v>37</v>
      </c>
      <c r="H57" s="23">
        <f>IF(C26&lt;0.000001,-6.7224,IF(C26&gt;0.999999,6.7224,C27))</f>
        <v>1.2503557175723228</v>
      </c>
      <c r="I57" s="24"/>
    </row>
    <row r="58" spans="1:9" ht="12.75">
      <c r="A58" s="24"/>
      <c r="B58" s="24"/>
      <c r="C58" s="24"/>
      <c r="D58" s="24"/>
      <c r="E58" s="24"/>
      <c r="F58" s="24"/>
      <c r="G58" s="24"/>
      <c r="H58" s="24"/>
      <c r="I58" s="24"/>
    </row>
    <row r="59" spans="1:13" ht="12.75">
      <c r="A59" s="20" t="s">
        <v>11</v>
      </c>
      <c r="B59" s="20" t="s">
        <v>16</v>
      </c>
      <c r="C59" s="20" t="s">
        <v>17</v>
      </c>
      <c r="D59" s="20" t="s">
        <v>18</v>
      </c>
      <c r="E59" s="20" t="s">
        <v>19</v>
      </c>
      <c r="F59" s="20" t="s">
        <v>32</v>
      </c>
      <c r="G59" s="20" t="s">
        <v>33</v>
      </c>
      <c r="H59" s="20" t="s">
        <v>20</v>
      </c>
      <c r="I59" s="20" t="s">
        <v>21</v>
      </c>
      <c r="K59" s="1"/>
      <c r="M59" s="1"/>
    </row>
    <row r="60" spans="1:11" ht="12.75">
      <c r="A60" s="20"/>
      <c r="B60" s="20"/>
      <c r="C60" s="20"/>
      <c r="D60" s="20"/>
      <c r="E60" s="20"/>
      <c r="F60" s="20"/>
      <c r="G60" s="20"/>
      <c r="H60" s="20"/>
      <c r="I60" s="20"/>
      <c r="K60" s="1"/>
    </row>
    <row r="61" spans="1:11" ht="12.75">
      <c r="A61" s="20">
        <v>0</v>
      </c>
      <c r="B61" s="20">
        <f>-A61</f>
        <v>0</v>
      </c>
      <c r="C61" s="20">
        <f>$D$57+A61</f>
        <v>1.7586730341502166</v>
      </c>
      <c r="D61" s="20">
        <f>$D$57-A61</f>
        <v>1.7586730341502166</v>
      </c>
      <c r="E61" s="20">
        <f>$F$57+A61</f>
        <v>2.1988547814625115</v>
      </c>
      <c r="F61" s="20" t="e">
        <f aca="true" t="shared" si="0" ref="F61:F91">IF(ABS($B$26-0.5)&lt;0.499999,1/0,$F$57-A61)</f>
        <v>#DIV/0!</v>
      </c>
      <c r="G61" s="20" t="e">
        <f aca="true" t="shared" si="1" ref="G61:G91">IF(ABS($B$26-0.5)&lt;0.499999,1/0,$H$57+A61)</f>
        <v>#DIV/0!</v>
      </c>
      <c r="H61" s="20">
        <f>$H$57-A61</f>
        <v>1.2503557175723228</v>
      </c>
      <c r="I61" s="20">
        <f aca="true" t="shared" si="2" ref="I61:I91">NORMDIST(A61,0,1,FALSE)</f>
        <v>0.39894228040143265</v>
      </c>
      <c r="K61" s="1"/>
    </row>
    <row r="62" spans="1:9" ht="12.75">
      <c r="A62" s="20">
        <v>0.1</v>
      </c>
      <c r="B62" s="20">
        <f>-A62</f>
        <v>-0.1</v>
      </c>
      <c r="C62" s="20">
        <f aca="true" t="shared" si="3" ref="C62:C91">$D$57+A62</f>
        <v>1.8586730341502167</v>
      </c>
      <c r="D62" s="20">
        <f aca="true" t="shared" si="4" ref="D62:D91">$D$57-A62</f>
        <v>1.6586730341502165</v>
      </c>
      <c r="E62" s="20">
        <f aca="true" t="shared" si="5" ref="E62:E91">$F$57+A62</f>
        <v>2.2988547814625115</v>
      </c>
      <c r="F62" s="20" t="e">
        <f t="shared" si="0"/>
        <v>#DIV/0!</v>
      </c>
      <c r="G62" s="20" t="e">
        <f t="shared" si="1"/>
        <v>#DIV/0!</v>
      </c>
      <c r="H62" s="20">
        <f aca="true" t="shared" si="6" ref="H62:H91">$H$57-A62</f>
        <v>1.1503557175723227</v>
      </c>
      <c r="I62" s="20">
        <f t="shared" si="2"/>
        <v>0.39695254747701175</v>
      </c>
    </row>
    <row r="63" spans="1:11" ht="12.75">
      <c r="A63" s="20">
        <v>0.2</v>
      </c>
      <c r="B63" s="20">
        <f aca="true" t="shared" si="7" ref="B63:B91">-A63</f>
        <v>-0.2</v>
      </c>
      <c r="C63" s="20">
        <f t="shared" si="3"/>
        <v>1.9586730341502165</v>
      </c>
      <c r="D63" s="20">
        <f t="shared" si="4"/>
        <v>1.5586730341502166</v>
      </c>
      <c r="E63" s="20">
        <f t="shared" si="5"/>
        <v>2.3988547814625116</v>
      </c>
      <c r="F63" s="20" t="e">
        <f t="shared" si="0"/>
        <v>#DIV/0!</v>
      </c>
      <c r="G63" s="20" t="e">
        <f t="shared" si="1"/>
        <v>#DIV/0!</v>
      </c>
      <c r="H63" s="20">
        <f t="shared" si="6"/>
        <v>1.0503557175723228</v>
      </c>
      <c r="I63" s="20">
        <f t="shared" si="2"/>
        <v>0.3910426939754558</v>
      </c>
      <c r="K63" s="1"/>
    </row>
    <row r="64" spans="1:11" ht="12.75">
      <c r="A64" s="20">
        <v>0.3</v>
      </c>
      <c r="B64" s="20">
        <f t="shared" si="7"/>
        <v>-0.3</v>
      </c>
      <c r="C64" s="20">
        <f t="shared" si="3"/>
        <v>2.0586730341502166</v>
      </c>
      <c r="D64" s="20">
        <f t="shared" si="4"/>
        <v>1.4586730341502165</v>
      </c>
      <c r="E64" s="20">
        <f t="shared" si="5"/>
        <v>2.4988547814625113</v>
      </c>
      <c r="F64" s="20" t="e">
        <f t="shared" si="0"/>
        <v>#DIV/0!</v>
      </c>
      <c r="G64" s="20" t="e">
        <f t="shared" si="1"/>
        <v>#DIV/0!</v>
      </c>
      <c r="H64" s="20">
        <f t="shared" si="6"/>
        <v>0.9503557175723227</v>
      </c>
      <c r="I64" s="20">
        <f t="shared" si="2"/>
        <v>0.3813878154605241</v>
      </c>
      <c r="K64" s="1"/>
    </row>
    <row r="65" spans="1:11" ht="12.75">
      <c r="A65" s="20">
        <v>0.4</v>
      </c>
      <c r="B65" s="20">
        <f t="shared" si="7"/>
        <v>-0.4</v>
      </c>
      <c r="C65" s="20">
        <f t="shared" si="3"/>
        <v>2.1586730341502167</v>
      </c>
      <c r="D65" s="20">
        <f t="shared" si="4"/>
        <v>1.3586730341502165</v>
      </c>
      <c r="E65" s="20">
        <f t="shared" si="5"/>
        <v>2.5988547814625114</v>
      </c>
      <c r="F65" s="20" t="e">
        <f t="shared" si="0"/>
        <v>#DIV/0!</v>
      </c>
      <c r="G65" s="20" t="e">
        <f t="shared" si="1"/>
        <v>#DIV/0!</v>
      </c>
      <c r="H65" s="20">
        <f t="shared" si="6"/>
        <v>0.8503557175723228</v>
      </c>
      <c r="I65" s="20">
        <f t="shared" si="2"/>
        <v>0.3682701403033233</v>
      </c>
      <c r="K65" s="1"/>
    </row>
    <row r="66" spans="1:11" ht="12.75">
      <c r="A66" s="20">
        <v>0.5</v>
      </c>
      <c r="B66" s="20">
        <f t="shared" si="7"/>
        <v>-0.5</v>
      </c>
      <c r="C66" s="20">
        <f t="shared" si="3"/>
        <v>2.258673034150217</v>
      </c>
      <c r="D66" s="20">
        <f t="shared" si="4"/>
        <v>1.2586730341502166</v>
      </c>
      <c r="E66" s="20">
        <f t="shared" si="5"/>
        <v>2.6988547814625115</v>
      </c>
      <c r="F66" s="20" t="e">
        <f t="shared" si="0"/>
        <v>#DIV/0!</v>
      </c>
      <c r="G66" s="20" t="e">
        <f t="shared" si="1"/>
        <v>#DIV/0!</v>
      </c>
      <c r="H66" s="20">
        <f t="shared" si="6"/>
        <v>0.7503557175723228</v>
      </c>
      <c r="I66" s="20">
        <f t="shared" si="2"/>
        <v>0.35206532676429947</v>
      </c>
      <c r="K66" s="1"/>
    </row>
    <row r="67" spans="1:11" ht="12.75">
      <c r="A67" s="20">
        <v>0.6</v>
      </c>
      <c r="B67" s="20">
        <f t="shared" si="7"/>
        <v>-0.6</v>
      </c>
      <c r="C67" s="20">
        <f t="shared" si="3"/>
        <v>2.3586730341502165</v>
      </c>
      <c r="D67" s="20">
        <f t="shared" si="4"/>
        <v>1.1586730341502167</v>
      </c>
      <c r="E67" s="20">
        <f t="shared" si="5"/>
        <v>2.7988547814625115</v>
      </c>
      <c r="F67" s="20" t="e">
        <f t="shared" si="0"/>
        <v>#DIV/0!</v>
      </c>
      <c r="G67" s="20" t="e">
        <f t="shared" si="1"/>
        <v>#DIV/0!</v>
      </c>
      <c r="H67" s="20">
        <f t="shared" si="6"/>
        <v>0.6503557175723228</v>
      </c>
      <c r="I67" s="20">
        <f t="shared" si="2"/>
        <v>0.3332246028917996</v>
      </c>
      <c r="K67" s="1"/>
    </row>
    <row r="68" spans="1:11" ht="12.75">
      <c r="A68" s="20">
        <v>0.7</v>
      </c>
      <c r="B68" s="20">
        <f t="shared" si="7"/>
        <v>-0.7</v>
      </c>
      <c r="C68" s="20">
        <f t="shared" si="3"/>
        <v>2.4586730341502165</v>
      </c>
      <c r="D68" s="20">
        <f t="shared" si="4"/>
        <v>1.0586730341502166</v>
      </c>
      <c r="E68" s="20">
        <f t="shared" si="5"/>
        <v>2.8988547814625116</v>
      </c>
      <c r="F68" s="20" t="e">
        <f t="shared" si="0"/>
        <v>#DIV/0!</v>
      </c>
      <c r="G68" s="20" t="e">
        <f t="shared" si="1"/>
        <v>#DIV/0!</v>
      </c>
      <c r="H68" s="20">
        <f t="shared" si="6"/>
        <v>0.5503557175723228</v>
      </c>
      <c r="I68" s="20">
        <f t="shared" si="2"/>
        <v>0.3122539333667612</v>
      </c>
      <c r="K68" s="1"/>
    </row>
    <row r="69" spans="1:11" ht="12.75">
      <c r="A69" s="20">
        <v>0.8</v>
      </c>
      <c r="B69" s="20">
        <f t="shared" si="7"/>
        <v>-0.8</v>
      </c>
      <c r="C69" s="20">
        <f t="shared" si="3"/>
        <v>2.5586730341502166</v>
      </c>
      <c r="D69" s="20">
        <f t="shared" si="4"/>
        <v>0.9586730341502165</v>
      </c>
      <c r="E69" s="20">
        <f t="shared" si="5"/>
        <v>2.9988547814625113</v>
      </c>
      <c r="F69" s="20" t="e">
        <f t="shared" si="0"/>
        <v>#DIV/0!</v>
      </c>
      <c r="G69" s="20" t="e">
        <f t="shared" si="1"/>
        <v>#DIV/0!</v>
      </c>
      <c r="H69" s="20">
        <f t="shared" si="6"/>
        <v>0.45035571757232273</v>
      </c>
      <c r="I69" s="20">
        <f t="shared" si="2"/>
        <v>0.2896915527614827</v>
      </c>
      <c r="K69" s="1"/>
    </row>
    <row r="70" spans="1:11" ht="12.75">
      <c r="A70" s="20">
        <v>0.9</v>
      </c>
      <c r="B70" s="20">
        <f t="shared" si="7"/>
        <v>-0.9</v>
      </c>
      <c r="C70" s="20">
        <f t="shared" si="3"/>
        <v>2.6586730341502167</v>
      </c>
      <c r="D70" s="20">
        <f t="shared" si="4"/>
        <v>0.8586730341502166</v>
      </c>
      <c r="E70" s="20">
        <f t="shared" si="5"/>
        <v>3.0988547814625114</v>
      </c>
      <c r="F70" s="20" t="e">
        <f t="shared" si="0"/>
        <v>#DIV/0!</v>
      </c>
      <c r="G70" s="20" t="e">
        <f t="shared" si="1"/>
        <v>#DIV/0!</v>
      </c>
      <c r="H70" s="20">
        <f t="shared" si="6"/>
        <v>0.35035571757232276</v>
      </c>
      <c r="I70" s="20">
        <f t="shared" si="2"/>
        <v>0.2660852498987548</v>
      </c>
      <c r="K70" s="1"/>
    </row>
    <row r="71" spans="1:11" ht="12.75">
      <c r="A71" s="20">
        <v>1</v>
      </c>
      <c r="B71" s="20">
        <f t="shared" si="7"/>
        <v>-1</v>
      </c>
      <c r="C71" s="20">
        <f t="shared" si="3"/>
        <v>2.758673034150217</v>
      </c>
      <c r="D71" s="20">
        <f t="shared" si="4"/>
        <v>0.7586730341502166</v>
      </c>
      <c r="E71" s="20">
        <f t="shared" si="5"/>
        <v>3.1988547814625115</v>
      </c>
      <c r="F71" s="20" t="e">
        <f t="shared" si="0"/>
        <v>#DIV/0!</v>
      </c>
      <c r="G71" s="20" t="e">
        <f t="shared" si="1"/>
        <v>#DIV/0!</v>
      </c>
      <c r="H71" s="20">
        <f t="shared" si="6"/>
        <v>0.2503557175723228</v>
      </c>
      <c r="I71" s="20">
        <f t="shared" si="2"/>
        <v>0.24197072451914334</v>
      </c>
      <c r="K71" s="1"/>
    </row>
    <row r="72" spans="1:11" ht="12.75">
      <c r="A72" s="20">
        <v>1.1</v>
      </c>
      <c r="B72" s="20">
        <f t="shared" si="7"/>
        <v>-1.1</v>
      </c>
      <c r="C72" s="20">
        <f t="shared" si="3"/>
        <v>2.8586730341502165</v>
      </c>
      <c r="D72" s="20">
        <f t="shared" si="4"/>
        <v>0.6586730341502165</v>
      </c>
      <c r="E72" s="20">
        <f t="shared" si="5"/>
        <v>3.2988547814625115</v>
      </c>
      <c r="F72" s="20" t="e">
        <f t="shared" si="0"/>
        <v>#DIV/0!</v>
      </c>
      <c r="G72" s="20" t="e">
        <f t="shared" si="1"/>
        <v>#DIV/0!</v>
      </c>
      <c r="H72" s="20">
        <f t="shared" si="6"/>
        <v>0.1503557175723227</v>
      </c>
      <c r="I72" s="20">
        <f t="shared" si="2"/>
        <v>0.2178521770325505</v>
      </c>
      <c r="K72" s="1"/>
    </row>
    <row r="73" spans="1:11" ht="12.75">
      <c r="A73" s="20">
        <v>1.2</v>
      </c>
      <c r="B73" s="20">
        <f t="shared" si="7"/>
        <v>-1.2</v>
      </c>
      <c r="C73" s="20">
        <f t="shared" si="3"/>
        <v>2.9586730341502165</v>
      </c>
      <c r="D73" s="20">
        <f t="shared" si="4"/>
        <v>0.5586730341502166</v>
      </c>
      <c r="E73" s="20">
        <f t="shared" si="5"/>
        <v>3.3988547814625116</v>
      </c>
      <c r="F73" s="20" t="e">
        <f t="shared" si="0"/>
        <v>#DIV/0!</v>
      </c>
      <c r="G73" s="20" t="e">
        <f t="shared" si="1"/>
        <v>#DIV/0!</v>
      </c>
      <c r="H73" s="20">
        <f t="shared" si="6"/>
        <v>0.05035571757232282</v>
      </c>
      <c r="I73" s="20">
        <f t="shared" si="2"/>
        <v>0.19418605498321292</v>
      </c>
      <c r="K73" s="1"/>
    </row>
    <row r="74" spans="1:11" ht="12.75">
      <c r="A74" s="20">
        <v>1.3</v>
      </c>
      <c r="B74" s="20">
        <f t="shared" si="7"/>
        <v>-1.3</v>
      </c>
      <c r="C74" s="20">
        <f t="shared" si="3"/>
        <v>3.0586730341502166</v>
      </c>
      <c r="D74" s="20">
        <f t="shared" si="4"/>
        <v>0.45867303415021654</v>
      </c>
      <c r="E74" s="20">
        <f t="shared" si="5"/>
        <v>3.4988547814625113</v>
      </c>
      <c r="F74" s="20" t="e">
        <f t="shared" si="0"/>
        <v>#DIV/0!</v>
      </c>
      <c r="G74" s="20" t="e">
        <f t="shared" si="1"/>
        <v>#DIV/0!</v>
      </c>
      <c r="H74" s="20">
        <f t="shared" si="6"/>
        <v>-0.049644282427677267</v>
      </c>
      <c r="I74" s="20">
        <f t="shared" si="2"/>
        <v>0.17136859204780733</v>
      </c>
      <c r="K74" s="1"/>
    </row>
    <row r="75" spans="1:11" ht="12.75">
      <c r="A75" s="20">
        <v>1.4</v>
      </c>
      <c r="B75" s="20">
        <f t="shared" si="7"/>
        <v>-1.4</v>
      </c>
      <c r="C75" s="20">
        <f t="shared" si="3"/>
        <v>3.1586730341502163</v>
      </c>
      <c r="D75" s="20">
        <f t="shared" si="4"/>
        <v>0.3586730341502167</v>
      </c>
      <c r="E75" s="20">
        <f t="shared" si="5"/>
        <v>3.5988547814625114</v>
      </c>
      <c r="F75" s="20" t="e">
        <f t="shared" si="0"/>
        <v>#DIV/0!</v>
      </c>
      <c r="G75" s="20" t="e">
        <f t="shared" si="1"/>
        <v>#DIV/0!</v>
      </c>
      <c r="H75" s="20">
        <f t="shared" si="6"/>
        <v>-0.14964428242767713</v>
      </c>
      <c r="I75" s="20">
        <f t="shared" si="2"/>
        <v>0.14972746563574485</v>
      </c>
      <c r="K75" s="1"/>
    </row>
    <row r="76" spans="1:11" ht="12.75">
      <c r="A76" s="20">
        <v>1.5</v>
      </c>
      <c r="B76" s="20">
        <f t="shared" si="7"/>
        <v>-1.5</v>
      </c>
      <c r="C76" s="20">
        <f t="shared" si="3"/>
        <v>3.258673034150217</v>
      </c>
      <c r="D76" s="20">
        <f t="shared" si="4"/>
        <v>0.2586730341502166</v>
      </c>
      <c r="E76" s="20">
        <f t="shared" si="5"/>
        <v>3.6988547814625115</v>
      </c>
      <c r="F76" s="20" t="e">
        <f t="shared" si="0"/>
        <v>#DIV/0!</v>
      </c>
      <c r="G76" s="20" t="e">
        <f t="shared" si="1"/>
        <v>#DIV/0!</v>
      </c>
      <c r="H76" s="20">
        <f t="shared" si="6"/>
        <v>-0.24964428242767722</v>
      </c>
      <c r="I76" s="20">
        <f t="shared" si="2"/>
        <v>0.12951759566589172</v>
      </c>
      <c r="K76" s="1"/>
    </row>
    <row r="77" spans="1:11" ht="12.75">
      <c r="A77" s="20">
        <v>1.6</v>
      </c>
      <c r="B77" s="20">
        <f t="shared" si="7"/>
        <v>-1.6</v>
      </c>
      <c r="C77" s="20">
        <f t="shared" si="3"/>
        <v>3.3586730341502165</v>
      </c>
      <c r="D77" s="20">
        <f t="shared" si="4"/>
        <v>0.1586730341502165</v>
      </c>
      <c r="E77" s="20">
        <f t="shared" si="5"/>
        <v>3.7988547814625115</v>
      </c>
      <c r="F77" s="20" t="e">
        <f t="shared" si="0"/>
        <v>#DIV/0!</v>
      </c>
      <c r="G77" s="20" t="e">
        <f t="shared" si="1"/>
        <v>#DIV/0!</v>
      </c>
      <c r="H77" s="20">
        <f t="shared" si="6"/>
        <v>-0.3496442824276773</v>
      </c>
      <c r="I77" s="20">
        <f t="shared" si="2"/>
        <v>0.11092083467945553</v>
      </c>
      <c r="K77" s="1"/>
    </row>
    <row r="78" spans="1:11" ht="12.75">
      <c r="A78" s="20">
        <v>1.7</v>
      </c>
      <c r="B78" s="20">
        <f t="shared" si="7"/>
        <v>-1.7</v>
      </c>
      <c r="C78" s="20">
        <f t="shared" si="3"/>
        <v>3.4586730341502165</v>
      </c>
      <c r="D78" s="20">
        <f t="shared" si="4"/>
        <v>0.05867303415021663</v>
      </c>
      <c r="E78" s="20">
        <f t="shared" si="5"/>
        <v>3.8988547814625116</v>
      </c>
      <c r="F78" s="20" t="e">
        <f t="shared" si="0"/>
        <v>#DIV/0!</v>
      </c>
      <c r="G78" s="20" t="e">
        <f t="shared" si="1"/>
        <v>#DIV/0!</v>
      </c>
      <c r="H78" s="20">
        <f t="shared" si="6"/>
        <v>-0.4496442824276772</v>
      </c>
      <c r="I78" s="20">
        <f t="shared" si="2"/>
        <v>0.09404907737688693</v>
      </c>
      <c r="K78" s="1"/>
    </row>
    <row r="79" spans="1:11" ht="12.75">
      <c r="A79" s="20">
        <v>1.8</v>
      </c>
      <c r="B79" s="20">
        <f t="shared" si="7"/>
        <v>-1.8</v>
      </c>
      <c r="C79" s="20">
        <f t="shared" si="3"/>
        <v>3.5586730341502166</v>
      </c>
      <c r="D79" s="20">
        <f t="shared" si="4"/>
        <v>-0.04132696584978346</v>
      </c>
      <c r="E79" s="20">
        <f t="shared" si="5"/>
        <v>3.9988547814625113</v>
      </c>
      <c r="F79" s="20" t="e">
        <f t="shared" si="0"/>
        <v>#DIV/0!</v>
      </c>
      <c r="G79" s="20" t="e">
        <f t="shared" si="1"/>
        <v>#DIV/0!</v>
      </c>
      <c r="H79" s="20">
        <f t="shared" si="6"/>
        <v>-0.5496442824276773</v>
      </c>
      <c r="I79" s="20">
        <f t="shared" si="2"/>
        <v>0.07895015830089414</v>
      </c>
      <c r="K79" s="1"/>
    </row>
    <row r="80" spans="1:11" ht="12.75">
      <c r="A80" s="20">
        <v>1.9</v>
      </c>
      <c r="B80" s="20">
        <f t="shared" si="7"/>
        <v>-1.9</v>
      </c>
      <c r="C80" s="20">
        <f t="shared" si="3"/>
        <v>3.6586730341502163</v>
      </c>
      <c r="D80" s="20">
        <f t="shared" si="4"/>
        <v>-0.14132696584978333</v>
      </c>
      <c r="E80" s="20">
        <f t="shared" si="5"/>
        <v>4.098854781462512</v>
      </c>
      <c r="F80" s="20" t="e">
        <f t="shared" si="0"/>
        <v>#DIV/0!</v>
      </c>
      <c r="G80" s="20" t="e">
        <f t="shared" si="1"/>
        <v>#DIV/0!</v>
      </c>
      <c r="H80" s="20">
        <f t="shared" si="6"/>
        <v>-0.6496442824276771</v>
      </c>
      <c r="I80" s="20">
        <f t="shared" si="2"/>
        <v>0.06561581477467658</v>
      </c>
      <c r="K80" s="1"/>
    </row>
    <row r="81" spans="1:11" ht="12.75">
      <c r="A81" s="20">
        <v>2</v>
      </c>
      <c r="B81" s="20">
        <f t="shared" si="7"/>
        <v>-2</v>
      </c>
      <c r="C81" s="20">
        <f t="shared" si="3"/>
        <v>3.758673034150217</v>
      </c>
      <c r="D81" s="20">
        <f t="shared" si="4"/>
        <v>-0.24132696584978341</v>
      </c>
      <c r="E81" s="20">
        <f t="shared" si="5"/>
        <v>4.1988547814625115</v>
      </c>
      <c r="F81" s="20" t="e">
        <f t="shared" si="0"/>
        <v>#DIV/0!</v>
      </c>
      <c r="G81" s="20" t="e">
        <f t="shared" si="1"/>
        <v>#DIV/0!</v>
      </c>
      <c r="H81" s="20">
        <f t="shared" si="6"/>
        <v>-0.7496442824276772</v>
      </c>
      <c r="I81" s="20">
        <f t="shared" si="2"/>
        <v>0.05399096651318805</v>
      </c>
      <c r="K81" s="1"/>
    </row>
    <row r="82" spans="1:11" ht="12.75">
      <c r="A82" s="20">
        <v>2.1</v>
      </c>
      <c r="B82" s="20">
        <f t="shared" si="7"/>
        <v>-2.1</v>
      </c>
      <c r="C82" s="20">
        <f t="shared" si="3"/>
        <v>3.8586730341502165</v>
      </c>
      <c r="D82" s="20">
        <f t="shared" si="4"/>
        <v>-0.3413269658497835</v>
      </c>
      <c r="E82" s="20">
        <f t="shared" si="5"/>
        <v>4.298854781462511</v>
      </c>
      <c r="F82" s="20" t="e">
        <f t="shared" si="0"/>
        <v>#DIV/0!</v>
      </c>
      <c r="G82" s="20" t="e">
        <f t="shared" si="1"/>
        <v>#DIV/0!</v>
      </c>
      <c r="H82" s="20">
        <f t="shared" si="6"/>
        <v>-0.8496442824276773</v>
      </c>
      <c r="I82" s="20">
        <f t="shared" si="2"/>
        <v>0.043983595980427184</v>
      </c>
      <c r="K82" s="1"/>
    </row>
    <row r="83" spans="1:11" ht="12.75">
      <c r="A83" s="20">
        <v>2.2</v>
      </c>
      <c r="B83" s="20">
        <f t="shared" si="7"/>
        <v>-2.2</v>
      </c>
      <c r="C83" s="20">
        <f t="shared" si="3"/>
        <v>3.958673034150217</v>
      </c>
      <c r="D83" s="20">
        <f t="shared" si="4"/>
        <v>-0.4413269658497836</v>
      </c>
      <c r="E83" s="20">
        <f t="shared" si="5"/>
        <v>4.398854781462512</v>
      </c>
      <c r="F83" s="20" t="e">
        <f t="shared" si="0"/>
        <v>#DIV/0!</v>
      </c>
      <c r="G83" s="20" t="e">
        <f t="shared" si="1"/>
        <v>#DIV/0!</v>
      </c>
      <c r="H83" s="20">
        <f t="shared" si="6"/>
        <v>-0.9496442824276774</v>
      </c>
      <c r="I83" s="20">
        <f t="shared" si="2"/>
        <v>0.03547459284623142</v>
      </c>
      <c r="K83" s="1"/>
    </row>
    <row r="84" spans="1:11" ht="12.75">
      <c r="A84" s="20">
        <v>2.3</v>
      </c>
      <c r="B84" s="20">
        <f t="shared" si="7"/>
        <v>-2.3</v>
      </c>
      <c r="C84" s="20">
        <f t="shared" si="3"/>
        <v>4.058673034150217</v>
      </c>
      <c r="D84" s="20">
        <f t="shared" si="4"/>
        <v>-0.5413269658497832</v>
      </c>
      <c r="E84" s="20">
        <f t="shared" si="5"/>
        <v>4.498854781462511</v>
      </c>
      <c r="F84" s="20" t="e">
        <f t="shared" si="0"/>
        <v>#DIV/0!</v>
      </c>
      <c r="G84" s="20" t="e">
        <f t="shared" si="1"/>
        <v>#DIV/0!</v>
      </c>
      <c r="H84" s="20">
        <f t="shared" si="6"/>
        <v>-1.049644282427677</v>
      </c>
      <c r="I84" s="20">
        <f t="shared" si="2"/>
        <v>0.028327037741601183</v>
      </c>
      <c r="K84" s="1"/>
    </row>
    <row r="85" spans="1:11" ht="12.75">
      <c r="A85" s="20">
        <v>2.4</v>
      </c>
      <c r="B85" s="20">
        <f t="shared" si="7"/>
        <v>-2.4</v>
      </c>
      <c r="C85" s="20">
        <f t="shared" si="3"/>
        <v>4.158673034150216</v>
      </c>
      <c r="D85" s="20">
        <f t="shared" si="4"/>
        <v>-0.6413269658497833</v>
      </c>
      <c r="E85" s="20">
        <f t="shared" si="5"/>
        <v>4.598854781462512</v>
      </c>
      <c r="F85" s="20" t="e">
        <f t="shared" si="0"/>
        <v>#DIV/0!</v>
      </c>
      <c r="G85" s="20" t="e">
        <f t="shared" si="1"/>
        <v>#DIV/0!</v>
      </c>
      <c r="H85" s="20">
        <f t="shared" si="6"/>
        <v>-1.1496442824276771</v>
      </c>
      <c r="I85" s="20">
        <f t="shared" si="2"/>
        <v>0.022394530294842896</v>
      </c>
      <c r="K85" s="1"/>
    </row>
    <row r="86" spans="1:11" ht="12.75">
      <c r="A86" s="20">
        <v>2.5</v>
      </c>
      <c r="B86" s="20">
        <f t="shared" si="7"/>
        <v>-2.5</v>
      </c>
      <c r="C86" s="20">
        <f t="shared" si="3"/>
        <v>4.258673034150217</v>
      </c>
      <c r="D86" s="20">
        <f t="shared" si="4"/>
        <v>-0.7413269658497834</v>
      </c>
      <c r="E86" s="20">
        <f t="shared" si="5"/>
        <v>4.6988547814625115</v>
      </c>
      <c r="F86" s="20" t="e">
        <f t="shared" si="0"/>
        <v>#DIV/0!</v>
      </c>
      <c r="G86" s="20" t="e">
        <f t="shared" si="1"/>
        <v>#DIV/0!</v>
      </c>
      <c r="H86" s="20">
        <f t="shared" si="6"/>
        <v>-1.2496442824276772</v>
      </c>
      <c r="I86" s="20">
        <f t="shared" si="2"/>
        <v>0.017528300493568537</v>
      </c>
      <c r="K86" s="1"/>
    </row>
    <row r="87" spans="1:11" ht="12.75">
      <c r="A87" s="20">
        <v>2.6</v>
      </c>
      <c r="B87" s="20">
        <f t="shared" si="7"/>
        <v>-2.6</v>
      </c>
      <c r="C87" s="20">
        <f t="shared" si="3"/>
        <v>4.3586730341502165</v>
      </c>
      <c r="D87" s="20">
        <f t="shared" si="4"/>
        <v>-0.8413269658497835</v>
      </c>
      <c r="E87" s="20">
        <f t="shared" si="5"/>
        <v>4.798854781462511</v>
      </c>
      <c r="F87" s="20" t="e">
        <f t="shared" si="0"/>
        <v>#DIV/0!</v>
      </c>
      <c r="G87" s="20" t="e">
        <f t="shared" si="1"/>
        <v>#DIV/0!</v>
      </c>
      <c r="H87" s="20">
        <f t="shared" si="6"/>
        <v>-1.3496442824276773</v>
      </c>
      <c r="I87" s="20">
        <f t="shared" si="2"/>
        <v>0.013582969233685611</v>
      </c>
      <c r="K87" s="1"/>
    </row>
    <row r="88" spans="1:11" ht="12.75">
      <c r="A88" s="20">
        <v>2.7</v>
      </c>
      <c r="B88" s="20">
        <f t="shared" si="7"/>
        <v>-2.7</v>
      </c>
      <c r="C88" s="20">
        <f t="shared" si="3"/>
        <v>4.458673034150217</v>
      </c>
      <c r="D88" s="20">
        <f t="shared" si="4"/>
        <v>-0.9413269658497836</v>
      </c>
      <c r="E88" s="20">
        <f t="shared" si="5"/>
        <v>4.898854781462512</v>
      </c>
      <c r="F88" s="20" t="e">
        <f t="shared" si="0"/>
        <v>#DIV/0!</v>
      </c>
      <c r="G88" s="20" t="e">
        <f t="shared" si="1"/>
        <v>#DIV/0!</v>
      </c>
      <c r="H88" s="20">
        <f t="shared" si="6"/>
        <v>-1.4496442824276774</v>
      </c>
      <c r="I88" s="20">
        <f t="shared" si="2"/>
        <v>0.01042093481442259</v>
      </c>
      <c r="K88" s="1"/>
    </row>
    <row r="89" spans="1:11" ht="12.75">
      <c r="A89" s="20">
        <v>2.8</v>
      </c>
      <c r="B89" s="20">
        <f t="shared" si="7"/>
        <v>-2.8</v>
      </c>
      <c r="C89" s="20">
        <f t="shared" si="3"/>
        <v>4.558673034150217</v>
      </c>
      <c r="D89" s="20">
        <f t="shared" si="4"/>
        <v>-1.0413269658497832</v>
      </c>
      <c r="E89" s="20">
        <f t="shared" si="5"/>
        <v>4.998854781462511</v>
      </c>
      <c r="F89" s="20" t="e">
        <f t="shared" si="0"/>
        <v>#DIV/0!</v>
      </c>
      <c r="G89" s="20" t="e">
        <f t="shared" si="1"/>
        <v>#DIV/0!</v>
      </c>
      <c r="H89" s="20">
        <f t="shared" si="6"/>
        <v>-1.549644282427677</v>
      </c>
      <c r="I89" s="20">
        <f t="shared" si="2"/>
        <v>0.007915451582979967</v>
      </c>
      <c r="K89" s="1"/>
    </row>
    <row r="90" spans="1:11" ht="12.75">
      <c r="A90" s="20">
        <v>2.9</v>
      </c>
      <c r="B90" s="20">
        <f t="shared" si="7"/>
        <v>-2.9</v>
      </c>
      <c r="C90" s="20">
        <f t="shared" si="3"/>
        <v>4.658673034150216</v>
      </c>
      <c r="D90" s="20">
        <f t="shared" si="4"/>
        <v>-1.1413269658497833</v>
      </c>
      <c r="E90" s="20">
        <f t="shared" si="5"/>
        <v>5.098854781462512</v>
      </c>
      <c r="F90" s="20" t="e">
        <f t="shared" si="0"/>
        <v>#DIV/0!</v>
      </c>
      <c r="G90" s="20" t="e">
        <f t="shared" si="1"/>
        <v>#DIV/0!</v>
      </c>
      <c r="H90" s="20">
        <f t="shared" si="6"/>
        <v>-1.6496442824276771</v>
      </c>
      <c r="I90" s="20">
        <f t="shared" si="2"/>
        <v>0.005952532419775853</v>
      </c>
      <c r="K90" s="1"/>
    </row>
    <row r="91" spans="1:11" ht="12.75">
      <c r="A91" s="20">
        <v>3</v>
      </c>
      <c r="B91" s="20">
        <f t="shared" si="7"/>
        <v>-3</v>
      </c>
      <c r="C91" s="20">
        <f t="shared" si="3"/>
        <v>4.758673034150217</v>
      </c>
      <c r="D91" s="20">
        <f t="shared" si="4"/>
        <v>-1.2413269658497834</v>
      </c>
      <c r="E91" s="20">
        <f t="shared" si="5"/>
        <v>5.1988547814625115</v>
      </c>
      <c r="F91" s="20" t="e">
        <f t="shared" si="0"/>
        <v>#DIV/0!</v>
      </c>
      <c r="G91" s="20" t="e">
        <f t="shared" si="1"/>
        <v>#DIV/0!</v>
      </c>
      <c r="H91" s="20">
        <f t="shared" si="6"/>
        <v>-1.7496442824276772</v>
      </c>
      <c r="I91" s="20">
        <f t="shared" si="2"/>
        <v>0.004431848411938007</v>
      </c>
      <c r="K91" s="1"/>
    </row>
    <row r="92" spans="1:11" ht="12.75">
      <c r="A92" s="24"/>
      <c r="B92" s="24"/>
      <c r="C92" s="24"/>
      <c r="D92" s="24"/>
      <c r="E92" s="24"/>
      <c r="F92" s="24"/>
      <c r="G92" s="24"/>
      <c r="H92" s="24"/>
      <c r="I92" s="24"/>
      <c r="K92" s="1"/>
    </row>
    <row r="93" spans="1:9" ht="12.75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2.75">
      <c r="A94" s="25" t="s">
        <v>6</v>
      </c>
      <c r="B94" s="27"/>
      <c r="C94" s="28"/>
      <c r="D94" s="24"/>
      <c r="E94" s="25" t="s">
        <v>9</v>
      </c>
      <c r="F94" s="24"/>
      <c r="G94" s="24"/>
      <c r="H94" s="24"/>
      <c r="I94" s="24"/>
    </row>
    <row r="95" spans="1:9" ht="12.75">
      <c r="A95" s="23" t="s">
        <v>0</v>
      </c>
      <c r="B95" s="23" t="s">
        <v>2</v>
      </c>
      <c r="C95" s="23" t="s">
        <v>3</v>
      </c>
      <c r="D95" s="23" t="s">
        <v>4</v>
      </c>
      <c r="E95" s="23" t="s">
        <v>0</v>
      </c>
      <c r="F95" s="23" t="s">
        <v>5</v>
      </c>
      <c r="G95" s="23" t="s">
        <v>3</v>
      </c>
      <c r="H95" s="23" t="s">
        <v>4</v>
      </c>
      <c r="I95" s="24"/>
    </row>
    <row r="96" spans="1:9" ht="12.75">
      <c r="A96" s="23"/>
      <c r="B96" s="23" t="s">
        <v>1</v>
      </c>
      <c r="C96" s="23" t="s">
        <v>0</v>
      </c>
      <c r="D96" s="23" t="s">
        <v>0</v>
      </c>
      <c r="E96" s="23"/>
      <c r="F96" s="23" t="s">
        <v>1</v>
      </c>
      <c r="G96" s="23" t="s">
        <v>0</v>
      </c>
      <c r="H96" s="23" t="s">
        <v>0</v>
      </c>
      <c r="I96" s="24"/>
    </row>
    <row r="97" spans="1:9" ht="12.75">
      <c r="A97" s="23">
        <v>0</v>
      </c>
      <c r="B97" s="23">
        <f aca="true" t="shared" si="8" ref="B97:B138">A97+$D$52*(A97*(1-A97)*(1+(0.5*($B$20+$D$20)-1)*((1-A97)/(2-A97)+A97/(1+A97)))/($B$20*$D$20))^0.5-$B$26</f>
        <v>-0.893171</v>
      </c>
      <c r="C97" s="23"/>
      <c r="D97" s="23"/>
      <c r="E97" s="20">
        <v>0</v>
      </c>
      <c r="F97" s="23">
        <f aca="true" t="shared" si="9" ref="F97:F138">E97-$D$52*(E97*(1-E97)*(1+(0.5*($B$20+$D$20)-1)*((1-E97)/(2-E97)+E97/(1+E97)))/($B$20*$D$20))^0.5-$B$26</f>
        <v>-0.893171</v>
      </c>
      <c r="G97" s="20"/>
      <c r="H97" s="20"/>
      <c r="I97" s="24"/>
    </row>
    <row r="98" spans="1:9" ht="12.75">
      <c r="A98" s="23">
        <v>1</v>
      </c>
      <c r="B98" s="23">
        <f t="shared" si="8"/>
        <v>0.10682899999999995</v>
      </c>
      <c r="C98" s="23"/>
      <c r="D98" s="23"/>
      <c r="E98" s="20">
        <v>1</v>
      </c>
      <c r="F98" s="23">
        <f t="shared" si="9"/>
        <v>0.10682899999999995</v>
      </c>
      <c r="G98" s="20"/>
      <c r="H98" s="20"/>
      <c r="I98" s="24"/>
    </row>
    <row r="99" spans="1:9" ht="12.75">
      <c r="A99" s="23">
        <f>(A97+A98)/2</f>
        <v>0.5</v>
      </c>
      <c r="B99" s="23">
        <f t="shared" si="8"/>
        <v>-0.28406346962006546</v>
      </c>
      <c r="C99" s="23">
        <f>IF(SIGN(B98)=-1,1/0,A98)</f>
        <v>1</v>
      </c>
      <c r="D99" s="23">
        <f>IF(SIGN(B97)=1,1/0,A97)</f>
        <v>0</v>
      </c>
      <c r="E99" s="23">
        <f>(A97+A98)/2</f>
        <v>0.5</v>
      </c>
      <c r="F99" s="23">
        <f t="shared" si="9"/>
        <v>-0.5022785303799346</v>
      </c>
      <c r="G99" s="23">
        <f>IF(SIGN(F98)=-1,1/0,E98)</f>
        <v>1</v>
      </c>
      <c r="H99" s="23">
        <f>IF(SIGN(F97)=1,1/0,E97)</f>
        <v>0</v>
      </c>
      <c r="I99" s="24"/>
    </row>
    <row r="100" spans="1:9" ht="10.5" customHeight="1">
      <c r="A100" s="23">
        <f aca="true" t="shared" si="10" ref="A100:A138">IF(SIGN(B99)=-1,(C99+A99)/2,(D99+A99)/2)</f>
        <v>0.75</v>
      </c>
      <c r="B100" s="23">
        <f t="shared" si="8"/>
        <v>-0.051344732873835675</v>
      </c>
      <c r="C100" s="23">
        <f aca="true" t="shared" si="11" ref="C100:C138">IF(SIGN(B99)=-1,C99,A99)</f>
        <v>1</v>
      </c>
      <c r="D100" s="23">
        <f aca="true" t="shared" si="12" ref="D100:D138">IF(SIGN(B99)=-1,A99,D99)</f>
        <v>0.5</v>
      </c>
      <c r="E100" s="23">
        <f aca="true" t="shared" si="13" ref="E100:E138">IF(SIGN(F99)=-1,(G99+E99)/2,(H99+E99)/2)</f>
        <v>0.75</v>
      </c>
      <c r="F100" s="23">
        <f t="shared" si="9"/>
        <v>-0.23499726712616442</v>
      </c>
      <c r="G100" s="23">
        <f aca="true" t="shared" si="14" ref="G100:G138">IF(SIGN(F99)=-1,G99,E99)</f>
        <v>1</v>
      </c>
      <c r="H100" s="23">
        <f aca="true" t="shared" si="15" ref="H100:H138">IF(SIGN(F99)=-1,E99,H99)</f>
        <v>0.5</v>
      </c>
      <c r="I100" s="24"/>
    </row>
    <row r="101" spans="1:9" ht="12.75">
      <c r="A101" s="23">
        <f t="shared" si="10"/>
        <v>0.875</v>
      </c>
      <c r="B101" s="23">
        <f t="shared" si="8"/>
        <v>0.049154409287072154</v>
      </c>
      <c r="C101" s="23">
        <f t="shared" si="11"/>
        <v>1</v>
      </c>
      <c r="D101" s="23">
        <f t="shared" si="12"/>
        <v>0.75</v>
      </c>
      <c r="E101" s="23">
        <f t="shared" si="13"/>
        <v>0.875</v>
      </c>
      <c r="F101" s="23">
        <f t="shared" si="9"/>
        <v>-0.08549640928707225</v>
      </c>
      <c r="G101" s="23">
        <f t="shared" si="14"/>
        <v>1</v>
      </c>
      <c r="H101" s="23">
        <f t="shared" si="15"/>
        <v>0.75</v>
      </c>
      <c r="I101" s="24"/>
    </row>
    <row r="102" spans="1:9" ht="12.75">
      <c r="A102" s="23">
        <f t="shared" si="10"/>
        <v>0.8125</v>
      </c>
      <c r="B102" s="23">
        <f t="shared" si="8"/>
        <v>0.0006551738518557615</v>
      </c>
      <c r="C102" s="23">
        <f t="shared" si="11"/>
        <v>0.875</v>
      </c>
      <c r="D102" s="23">
        <f t="shared" si="12"/>
        <v>0.75</v>
      </c>
      <c r="E102" s="23">
        <f t="shared" si="13"/>
        <v>0.9375</v>
      </c>
      <c r="F102" s="23">
        <f t="shared" si="9"/>
        <v>-0.0034769954988926877</v>
      </c>
      <c r="G102" s="23">
        <f t="shared" si="14"/>
        <v>1</v>
      </c>
      <c r="H102" s="23">
        <f t="shared" si="15"/>
        <v>0.875</v>
      </c>
      <c r="I102" s="24"/>
    </row>
    <row r="103" spans="1:9" ht="12.75">
      <c r="A103" s="23">
        <f t="shared" si="10"/>
        <v>0.78125</v>
      </c>
      <c r="B103" s="23">
        <f t="shared" si="8"/>
        <v>-0.024967306524542043</v>
      </c>
      <c r="C103" s="23">
        <f t="shared" si="11"/>
        <v>0.8125</v>
      </c>
      <c r="D103" s="23">
        <f t="shared" si="12"/>
        <v>0.75</v>
      </c>
      <c r="E103" s="23">
        <f t="shared" si="13"/>
        <v>0.96875</v>
      </c>
      <c r="F103" s="23">
        <f t="shared" si="9"/>
        <v>0.04184415478553494</v>
      </c>
      <c r="G103" s="23">
        <f t="shared" si="14"/>
        <v>1</v>
      </c>
      <c r="H103" s="23">
        <f t="shared" si="15"/>
        <v>0.9375</v>
      </c>
      <c r="I103" s="24"/>
    </row>
    <row r="104" spans="1:9" ht="12.75">
      <c r="A104" s="23">
        <f t="shared" si="10"/>
        <v>0.796875</v>
      </c>
      <c r="B104" s="23">
        <f t="shared" si="8"/>
        <v>-0.01205612426535374</v>
      </c>
      <c r="C104" s="23">
        <f t="shared" si="11"/>
        <v>0.8125</v>
      </c>
      <c r="D104" s="23">
        <f t="shared" si="12"/>
        <v>0.78125</v>
      </c>
      <c r="E104" s="23">
        <f t="shared" si="13"/>
        <v>0.953125</v>
      </c>
      <c r="F104" s="23">
        <f t="shared" si="9"/>
        <v>0.01857961879362713</v>
      </c>
      <c r="G104" s="23">
        <f t="shared" si="14"/>
        <v>0.96875</v>
      </c>
      <c r="H104" s="23">
        <f t="shared" si="15"/>
        <v>0.9375</v>
      </c>
      <c r="I104" s="24"/>
    </row>
    <row r="105" spans="1:9" ht="12.75">
      <c r="A105" s="23">
        <f t="shared" si="10"/>
        <v>0.8046875</v>
      </c>
      <c r="B105" s="23">
        <f t="shared" si="8"/>
        <v>-0.005674666929330718</v>
      </c>
      <c r="C105" s="23">
        <f t="shared" si="11"/>
        <v>0.8125</v>
      </c>
      <c r="D105" s="23">
        <f t="shared" si="12"/>
        <v>0.796875</v>
      </c>
      <c r="E105" s="23">
        <f t="shared" si="13"/>
        <v>0.9453125</v>
      </c>
      <c r="F105" s="23">
        <f t="shared" si="9"/>
        <v>0.007433501410769261</v>
      </c>
      <c r="G105" s="23">
        <f t="shared" si="14"/>
        <v>0.953125</v>
      </c>
      <c r="H105" s="23">
        <f t="shared" si="15"/>
        <v>0.9375</v>
      </c>
      <c r="I105" s="24"/>
    </row>
    <row r="106" spans="1:9" ht="12.75">
      <c r="A106" s="23">
        <f t="shared" si="10"/>
        <v>0.80859375</v>
      </c>
      <c r="B106" s="23">
        <f t="shared" si="8"/>
        <v>-0.0025031820759592316</v>
      </c>
      <c r="C106" s="23">
        <f t="shared" si="11"/>
        <v>0.8125</v>
      </c>
      <c r="D106" s="23">
        <f t="shared" si="12"/>
        <v>0.8046875</v>
      </c>
      <c r="E106" s="23">
        <f t="shared" si="13"/>
        <v>0.94140625</v>
      </c>
      <c r="F106" s="23">
        <f t="shared" si="9"/>
        <v>0.0019516443985038157</v>
      </c>
      <c r="G106" s="23">
        <f t="shared" si="14"/>
        <v>0.9453125</v>
      </c>
      <c r="H106" s="23">
        <f t="shared" si="15"/>
        <v>0.9375</v>
      </c>
      <c r="I106" s="24"/>
    </row>
    <row r="107" spans="1:9" ht="12.75">
      <c r="A107" s="23">
        <f t="shared" si="10"/>
        <v>0.810546875</v>
      </c>
      <c r="B107" s="23">
        <f t="shared" si="8"/>
        <v>-0.0009223482855674758</v>
      </c>
      <c r="C107" s="23">
        <f t="shared" si="11"/>
        <v>0.8125</v>
      </c>
      <c r="D107" s="23">
        <f t="shared" si="12"/>
        <v>0.80859375</v>
      </c>
      <c r="E107" s="23">
        <f t="shared" si="13"/>
        <v>0.939453125</v>
      </c>
      <c r="F107" s="23">
        <f t="shared" si="9"/>
        <v>-0.0007690245120233197</v>
      </c>
      <c r="G107" s="23">
        <f t="shared" si="14"/>
        <v>0.94140625</v>
      </c>
      <c r="H107" s="23">
        <f t="shared" si="15"/>
        <v>0.9375</v>
      </c>
      <c r="I107" s="24"/>
    </row>
    <row r="108" spans="1:9" ht="12.75">
      <c r="A108" s="23">
        <f t="shared" si="10"/>
        <v>0.8115234375</v>
      </c>
      <c r="B108" s="23">
        <f t="shared" si="8"/>
        <v>-0.00013317137776203136</v>
      </c>
      <c r="C108" s="23">
        <f t="shared" si="11"/>
        <v>0.8125</v>
      </c>
      <c r="D108" s="23">
        <f t="shared" si="12"/>
        <v>0.810546875</v>
      </c>
      <c r="E108" s="23">
        <f t="shared" si="13"/>
        <v>0.9404296875</v>
      </c>
      <c r="F108" s="23">
        <f t="shared" si="9"/>
        <v>0.0005896867859082056</v>
      </c>
      <c r="G108" s="23">
        <f t="shared" si="14"/>
        <v>0.94140625</v>
      </c>
      <c r="H108" s="23">
        <f t="shared" si="15"/>
        <v>0.939453125</v>
      </c>
      <c r="I108" s="24"/>
    </row>
    <row r="109" spans="1:9" ht="12.75">
      <c r="A109" s="23">
        <f t="shared" si="10"/>
        <v>0.81201171875</v>
      </c>
      <c r="B109" s="23">
        <f t="shared" si="8"/>
        <v>0.0002611054349312969</v>
      </c>
      <c r="C109" s="23">
        <f t="shared" si="11"/>
        <v>0.8125</v>
      </c>
      <c r="D109" s="23">
        <f t="shared" si="12"/>
        <v>0.8115234375</v>
      </c>
      <c r="E109" s="23">
        <f t="shared" si="13"/>
        <v>0.93994140625</v>
      </c>
      <c r="F109" s="23">
        <f t="shared" si="9"/>
        <v>-9.007004684191688E-05</v>
      </c>
      <c r="G109" s="23">
        <f t="shared" si="14"/>
        <v>0.9404296875</v>
      </c>
      <c r="H109" s="23">
        <f t="shared" si="15"/>
        <v>0.939453125</v>
      </c>
      <c r="I109" s="24"/>
    </row>
    <row r="110" spans="1:9" ht="12.75">
      <c r="A110" s="23">
        <f t="shared" si="10"/>
        <v>0.811767578125</v>
      </c>
      <c r="B110" s="23">
        <f t="shared" si="8"/>
        <v>6.39930481652895E-05</v>
      </c>
      <c r="C110" s="23">
        <f t="shared" si="11"/>
        <v>0.81201171875</v>
      </c>
      <c r="D110" s="23">
        <f t="shared" si="12"/>
        <v>0.8115234375</v>
      </c>
      <c r="E110" s="23">
        <f t="shared" si="13"/>
        <v>0.940185546875</v>
      </c>
      <c r="F110" s="23">
        <f t="shared" si="9"/>
        <v>0.00024970750536856823</v>
      </c>
      <c r="G110" s="23">
        <f t="shared" si="14"/>
        <v>0.9404296875</v>
      </c>
      <c r="H110" s="23">
        <f t="shared" si="15"/>
        <v>0.93994140625</v>
      </c>
      <c r="I110" s="24"/>
    </row>
    <row r="111" spans="1:9" ht="12.75">
      <c r="A111" s="23">
        <f t="shared" si="10"/>
        <v>0.8116455078125</v>
      </c>
      <c r="B111" s="23">
        <f t="shared" si="8"/>
        <v>-3.4582663628435206E-05</v>
      </c>
      <c r="C111" s="23">
        <f t="shared" si="11"/>
        <v>0.811767578125</v>
      </c>
      <c r="D111" s="23">
        <f t="shared" si="12"/>
        <v>0.8115234375</v>
      </c>
      <c r="E111" s="23">
        <f t="shared" si="13"/>
        <v>0.9400634765625</v>
      </c>
      <c r="F111" s="23">
        <f t="shared" si="9"/>
        <v>7.979358470933118E-05</v>
      </c>
      <c r="G111" s="23">
        <f t="shared" si="14"/>
        <v>0.940185546875</v>
      </c>
      <c r="H111" s="23">
        <f t="shared" si="15"/>
        <v>0.93994140625</v>
      </c>
      <c r="I111" s="24"/>
    </row>
    <row r="112" spans="1:9" ht="12.75">
      <c r="A112" s="23">
        <f t="shared" si="10"/>
        <v>0.81170654296875</v>
      </c>
      <c r="B112" s="23">
        <f t="shared" si="8"/>
        <v>1.470681802606677E-05</v>
      </c>
      <c r="C112" s="23">
        <f t="shared" si="11"/>
        <v>0.811767578125</v>
      </c>
      <c r="D112" s="23">
        <f t="shared" si="12"/>
        <v>0.8116455078125</v>
      </c>
      <c r="E112" s="23">
        <f t="shared" si="13"/>
        <v>0.94000244140625</v>
      </c>
      <c r="F112" s="23">
        <f t="shared" si="9"/>
        <v>-5.144508309462559E-06</v>
      </c>
      <c r="G112" s="23">
        <f t="shared" si="14"/>
        <v>0.9400634765625</v>
      </c>
      <c r="H112" s="23">
        <f t="shared" si="15"/>
        <v>0.93994140625</v>
      </c>
      <c r="I112" s="24"/>
    </row>
    <row r="113" spans="1:9" ht="12.75">
      <c r="A113" s="23">
        <f t="shared" si="10"/>
        <v>0.811676025390625</v>
      </c>
      <c r="B113" s="23">
        <f t="shared" si="8"/>
        <v>-9.937516419977754E-06</v>
      </c>
      <c r="C113" s="23">
        <f t="shared" si="11"/>
        <v>0.81170654296875</v>
      </c>
      <c r="D113" s="23">
        <f t="shared" si="12"/>
        <v>0.8116455078125</v>
      </c>
      <c r="E113" s="23">
        <f t="shared" si="13"/>
        <v>0.940032958984375</v>
      </c>
      <c r="F113" s="23">
        <f t="shared" si="9"/>
        <v>3.732296777902988E-05</v>
      </c>
      <c r="G113" s="23">
        <f t="shared" si="14"/>
        <v>0.9400634765625</v>
      </c>
      <c r="H113" s="23">
        <f t="shared" si="15"/>
        <v>0.94000244140625</v>
      </c>
      <c r="I113" s="24"/>
    </row>
    <row r="114" spans="1:9" ht="12.75">
      <c r="A114" s="23">
        <f t="shared" si="10"/>
        <v>0.8116912841796875</v>
      </c>
      <c r="B114" s="23">
        <f t="shared" si="8"/>
        <v>2.384752405659718E-06</v>
      </c>
      <c r="C114" s="23">
        <f t="shared" si="11"/>
        <v>0.81170654296875</v>
      </c>
      <c r="D114" s="23">
        <f t="shared" si="12"/>
        <v>0.811676025390625</v>
      </c>
      <c r="E114" s="23">
        <f t="shared" si="13"/>
        <v>0.9400177001953125</v>
      </c>
      <c r="F114" s="23">
        <f t="shared" si="9"/>
        <v>1.6088837268446454E-05</v>
      </c>
      <c r="G114" s="23">
        <f t="shared" si="14"/>
        <v>0.940032958984375</v>
      </c>
      <c r="H114" s="23">
        <f t="shared" si="15"/>
        <v>0.94000244140625</v>
      </c>
      <c r="I114" s="24"/>
    </row>
    <row r="115" spans="1:9" ht="12.75">
      <c r="A115" s="23">
        <f t="shared" si="10"/>
        <v>0.8116836547851562</v>
      </c>
      <c r="B115" s="23">
        <f t="shared" si="8"/>
        <v>-3.7763566074211496E-06</v>
      </c>
      <c r="C115" s="23">
        <f t="shared" si="11"/>
        <v>0.8116912841796875</v>
      </c>
      <c r="D115" s="23">
        <f t="shared" si="12"/>
        <v>0.811676025390625</v>
      </c>
      <c r="E115" s="23">
        <f t="shared" si="13"/>
        <v>0.9400100708007812</v>
      </c>
      <c r="F115" s="23">
        <f t="shared" si="9"/>
        <v>5.472066380241003E-06</v>
      </c>
      <c r="G115" s="23">
        <f t="shared" si="14"/>
        <v>0.9400177001953125</v>
      </c>
      <c r="H115" s="23">
        <f t="shared" si="15"/>
        <v>0.94000244140625</v>
      </c>
      <c r="I115" s="24"/>
    </row>
    <row r="116" spans="1:9" ht="12.75">
      <c r="A116" s="23">
        <f t="shared" si="10"/>
        <v>0.8116874694824219</v>
      </c>
      <c r="B116" s="23">
        <f t="shared" si="8"/>
        <v>-6.95795750793593E-07</v>
      </c>
      <c r="C116" s="23">
        <f t="shared" si="11"/>
        <v>0.8116912841796875</v>
      </c>
      <c r="D116" s="23">
        <f t="shared" si="12"/>
        <v>0.8116836547851562</v>
      </c>
      <c r="E116" s="23">
        <f t="shared" si="13"/>
        <v>0.9400062561035156</v>
      </c>
      <c r="F116" s="23">
        <f t="shared" si="9"/>
        <v>1.6375451283856535E-07</v>
      </c>
      <c r="G116" s="23">
        <f t="shared" si="14"/>
        <v>0.9400100708007812</v>
      </c>
      <c r="H116" s="23">
        <f t="shared" si="15"/>
        <v>0.94000244140625</v>
      </c>
      <c r="I116" s="24"/>
    </row>
    <row r="117" spans="1:9" ht="12.75">
      <c r="A117" s="23">
        <f t="shared" si="10"/>
        <v>0.8116893768310547</v>
      </c>
      <c r="B117" s="23">
        <f t="shared" si="8"/>
        <v>8.444799148854543E-07</v>
      </c>
      <c r="C117" s="23">
        <f t="shared" si="11"/>
        <v>0.8116912841796875</v>
      </c>
      <c r="D117" s="23">
        <f t="shared" si="12"/>
        <v>0.8116874694824219</v>
      </c>
      <c r="E117" s="23">
        <f t="shared" si="13"/>
        <v>0.9400043487548828</v>
      </c>
      <c r="F117" s="23">
        <f t="shared" si="9"/>
        <v>-2.490383028685983E-06</v>
      </c>
      <c r="G117" s="23">
        <f t="shared" si="14"/>
        <v>0.9400062561035156</v>
      </c>
      <c r="H117" s="23">
        <f t="shared" si="15"/>
        <v>0.94000244140625</v>
      </c>
      <c r="I117" s="24"/>
    </row>
    <row r="118" spans="1:9" ht="12.75">
      <c r="A118" s="23">
        <f t="shared" si="10"/>
        <v>0.8116884231567383</v>
      </c>
      <c r="B118" s="23">
        <f t="shared" si="8"/>
        <v>7.434247895066193E-08</v>
      </c>
      <c r="C118" s="23">
        <f t="shared" si="11"/>
        <v>0.8116893768310547</v>
      </c>
      <c r="D118" s="23">
        <f t="shared" si="12"/>
        <v>0.8116874694824219</v>
      </c>
      <c r="E118" s="23">
        <f t="shared" si="13"/>
        <v>0.9400053024291992</v>
      </c>
      <c r="F118" s="23">
        <f t="shared" si="9"/>
        <v>-1.1633157905865943E-06</v>
      </c>
      <c r="G118" s="23">
        <f t="shared" si="14"/>
        <v>0.9400062561035156</v>
      </c>
      <c r="H118" s="23">
        <f t="shared" si="15"/>
        <v>0.9400043487548828</v>
      </c>
      <c r="I118" s="24"/>
    </row>
    <row r="119" spans="1:9" ht="12.75">
      <c r="A119" s="23">
        <f t="shared" si="10"/>
        <v>0.8116879463195801</v>
      </c>
      <c r="B119" s="23">
        <f t="shared" si="8"/>
        <v>-3.107265367230383E-07</v>
      </c>
      <c r="C119" s="23">
        <f t="shared" si="11"/>
        <v>0.8116884231567383</v>
      </c>
      <c r="D119" s="23">
        <f t="shared" si="12"/>
        <v>0.8116874694824219</v>
      </c>
      <c r="E119" s="23">
        <f t="shared" si="13"/>
        <v>0.9400057792663574</v>
      </c>
      <c r="F119" s="23">
        <f t="shared" si="9"/>
        <v>-4.997810220119803E-07</v>
      </c>
      <c r="G119" s="23">
        <f t="shared" si="14"/>
        <v>0.9400062561035156</v>
      </c>
      <c r="H119" s="23">
        <f t="shared" si="15"/>
        <v>0.9400053024291992</v>
      </c>
      <c r="I119" s="24"/>
    </row>
    <row r="120" spans="1:9" ht="12.75">
      <c r="A120" s="23">
        <f t="shared" si="10"/>
        <v>0.8116881847381592</v>
      </c>
      <c r="B120" s="23">
        <f t="shared" si="8"/>
        <v>-1.1819200407270358E-07</v>
      </c>
      <c r="C120" s="23">
        <f t="shared" si="11"/>
        <v>0.8116884231567383</v>
      </c>
      <c r="D120" s="23">
        <f t="shared" si="12"/>
        <v>0.8116879463195801</v>
      </c>
      <c r="E120" s="23">
        <f t="shared" si="13"/>
        <v>0.9400060176849365</v>
      </c>
      <c r="F120" s="23">
        <f t="shared" si="9"/>
        <v>-1.6801335045446564E-07</v>
      </c>
      <c r="G120" s="23">
        <f t="shared" si="14"/>
        <v>0.9400062561035156</v>
      </c>
      <c r="H120" s="23">
        <f t="shared" si="15"/>
        <v>0.9400057792663574</v>
      </c>
      <c r="I120" s="24"/>
    </row>
    <row r="121" spans="1:9" ht="12.75">
      <c r="A121" s="23">
        <f t="shared" si="10"/>
        <v>0.8116883039474487</v>
      </c>
      <c r="B121" s="23">
        <f t="shared" si="8"/>
        <v>-2.192475634377189E-08</v>
      </c>
      <c r="C121" s="23">
        <f t="shared" si="11"/>
        <v>0.8116884231567383</v>
      </c>
      <c r="D121" s="23">
        <f t="shared" si="12"/>
        <v>0.8116881847381592</v>
      </c>
      <c r="E121" s="23">
        <f t="shared" si="13"/>
        <v>0.9400061368942261</v>
      </c>
      <c r="F121" s="23">
        <f t="shared" si="9"/>
        <v>-2.129442733256326E-09</v>
      </c>
      <c r="G121" s="23">
        <f t="shared" si="14"/>
        <v>0.9400062561035156</v>
      </c>
      <c r="H121" s="23">
        <f t="shared" si="15"/>
        <v>0.9400060176849365</v>
      </c>
      <c r="I121" s="24"/>
    </row>
    <row r="122" spans="1:9" ht="12.75">
      <c r="A122" s="23">
        <f t="shared" si="10"/>
        <v>0.8116883635520935</v>
      </c>
      <c r="B122" s="23">
        <f t="shared" si="8"/>
        <v>2.6208862857757254E-08</v>
      </c>
      <c r="C122" s="23">
        <f t="shared" si="11"/>
        <v>0.8116884231567383</v>
      </c>
      <c r="D122" s="23">
        <f t="shared" si="12"/>
        <v>0.8116883039474487</v>
      </c>
      <c r="E122" s="23">
        <f t="shared" si="13"/>
        <v>0.9400061964988708</v>
      </c>
      <c r="F122" s="23">
        <f t="shared" si="9"/>
        <v>8.081252900193903E-08</v>
      </c>
      <c r="G122" s="23">
        <f t="shared" si="14"/>
        <v>0.9400062561035156</v>
      </c>
      <c r="H122" s="23">
        <f t="shared" si="15"/>
        <v>0.9400061368942261</v>
      </c>
      <c r="I122" s="24"/>
    </row>
    <row r="123" spans="1:9" ht="12.75">
      <c r="A123" s="23">
        <f t="shared" si="10"/>
        <v>0.8116883337497711</v>
      </c>
      <c r="B123" s="23">
        <f t="shared" si="8"/>
        <v>2.1420536455707406E-09</v>
      </c>
      <c r="C123" s="23">
        <f t="shared" si="11"/>
        <v>0.8116883635520935</v>
      </c>
      <c r="D123" s="23">
        <f t="shared" si="12"/>
        <v>0.8116883039474487</v>
      </c>
      <c r="E123" s="23">
        <f t="shared" si="13"/>
        <v>0.9400061666965485</v>
      </c>
      <c r="F123" s="23">
        <f t="shared" si="9"/>
        <v>3.934154169105142E-08</v>
      </c>
      <c r="G123" s="23">
        <f t="shared" si="14"/>
        <v>0.9400061964988708</v>
      </c>
      <c r="H123" s="23">
        <f t="shared" si="15"/>
        <v>0.9400061368942261</v>
      </c>
      <c r="I123" s="24"/>
    </row>
    <row r="124" spans="1:9" ht="12.75">
      <c r="A124" s="23">
        <f t="shared" si="10"/>
        <v>0.8116883188486099</v>
      </c>
      <c r="B124" s="23">
        <f t="shared" si="8"/>
        <v>-9.891351293589423E-09</v>
      </c>
      <c r="C124" s="23">
        <f t="shared" si="11"/>
        <v>0.8116883337497711</v>
      </c>
      <c r="D124" s="23">
        <f t="shared" si="12"/>
        <v>0.8116883039474487</v>
      </c>
      <c r="E124" s="23">
        <f t="shared" si="13"/>
        <v>0.9400061517953873</v>
      </c>
      <c r="F124" s="23">
        <f t="shared" si="9"/>
        <v>1.8606049034808336E-08</v>
      </c>
      <c r="G124" s="23">
        <f t="shared" si="14"/>
        <v>0.9400061666965485</v>
      </c>
      <c r="H124" s="23">
        <f t="shared" si="15"/>
        <v>0.9400061368942261</v>
      </c>
      <c r="I124" s="24"/>
    </row>
    <row r="125" spans="1:9" ht="12.75">
      <c r="A125" s="23">
        <f t="shared" si="10"/>
        <v>0.8116883262991905</v>
      </c>
      <c r="B125" s="23">
        <f t="shared" si="8"/>
        <v>-3.874648824009341E-09</v>
      </c>
      <c r="C125" s="23">
        <f t="shared" si="11"/>
        <v>0.8116883337497711</v>
      </c>
      <c r="D125" s="23">
        <f t="shared" si="12"/>
        <v>0.8116883188486099</v>
      </c>
      <c r="E125" s="23">
        <f t="shared" si="13"/>
        <v>0.9400061443448067</v>
      </c>
      <c r="F125" s="23">
        <f t="shared" si="9"/>
        <v>8.238303039753703E-09</v>
      </c>
      <c r="G125" s="23">
        <f t="shared" si="14"/>
        <v>0.9400061517953873</v>
      </c>
      <c r="H125" s="23">
        <f t="shared" si="15"/>
        <v>0.9400061368942261</v>
      </c>
      <c r="I125" s="24"/>
    </row>
    <row r="126" spans="1:9" ht="12.75">
      <c r="A126" s="23">
        <f t="shared" si="10"/>
        <v>0.8116883300244808</v>
      </c>
      <c r="B126" s="23">
        <f t="shared" si="8"/>
        <v>-8.662975892193003E-10</v>
      </c>
      <c r="C126" s="23">
        <f t="shared" si="11"/>
        <v>0.8116883337497711</v>
      </c>
      <c r="D126" s="23">
        <f t="shared" si="12"/>
        <v>0.8116883262991905</v>
      </c>
      <c r="E126" s="23">
        <f t="shared" si="13"/>
        <v>0.9400061406195164</v>
      </c>
      <c r="F126" s="23">
        <f t="shared" si="9"/>
        <v>3.0544301532486884E-09</v>
      </c>
      <c r="G126" s="23">
        <f t="shared" si="14"/>
        <v>0.9400061443448067</v>
      </c>
      <c r="H126" s="23">
        <f t="shared" si="15"/>
        <v>0.9400061368942261</v>
      </c>
      <c r="I126" s="24"/>
    </row>
    <row r="127" spans="1:9" ht="12.75">
      <c r="A127" s="23">
        <f t="shared" si="10"/>
        <v>0.811688331887126</v>
      </c>
      <c r="B127" s="23">
        <f t="shared" si="8"/>
        <v>6.378779726645689E-10</v>
      </c>
      <c r="C127" s="23">
        <f t="shared" si="11"/>
        <v>0.8116883337497711</v>
      </c>
      <c r="D127" s="23">
        <f t="shared" si="12"/>
        <v>0.8116883300244808</v>
      </c>
      <c r="E127" s="23">
        <f t="shared" si="13"/>
        <v>0.9400061387568712</v>
      </c>
      <c r="F127" s="23">
        <f t="shared" si="9"/>
        <v>4.624937099961812E-10</v>
      </c>
      <c r="G127" s="23">
        <f t="shared" si="14"/>
        <v>0.9400061406195164</v>
      </c>
      <c r="H127" s="23">
        <f t="shared" si="15"/>
        <v>0.9400061368942261</v>
      </c>
      <c r="I127" s="24"/>
    </row>
    <row r="128" spans="1:9" ht="12.75">
      <c r="A128" s="23">
        <f t="shared" si="10"/>
        <v>0.8116883309558034</v>
      </c>
      <c r="B128" s="23">
        <f t="shared" si="8"/>
        <v>-1.1420986378851694E-10</v>
      </c>
      <c r="C128" s="23">
        <f t="shared" si="11"/>
        <v>0.811688331887126</v>
      </c>
      <c r="D128" s="23">
        <f t="shared" si="12"/>
        <v>0.8116883300244808</v>
      </c>
      <c r="E128" s="23">
        <f t="shared" si="13"/>
        <v>0.9400061378255486</v>
      </c>
      <c r="F128" s="23">
        <f t="shared" si="9"/>
        <v>-8.334745116300724E-10</v>
      </c>
      <c r="G128" s="23">
        <f t="shared" si="14"/>
        <v>0.9400061387568712</v>
      </c>
      <c r="H128" s="23">
        <f t="shared" si="15"/>
        <v>0.9400061368942261</v>
      </c>
      <c r="I128" s="24"/>
    </row>
    <row r="129" spans="1:9" ht="12.75">
      <c r="A129" s="23">
        <f t="shared" si="10"/>
        <v>0.8116883314214647</v>
      </c>
      <c r="B129" s="23">
        <f t="shared" si="8"/>
        <v>2.618341099491772E-10</v>
      </c>
      <c r="C129" s="23">
        <f t="shared" si="11"/>
        <v>0.811688331887126</v>
      </c>
      <c r="D129" s="23">
        <f t="shared" si="12"/>
        <v>0.8116883309558034</v>
      </c>
      <c r="E129" s="23">
        <f t="shared" si="13"/>
        <v>0.9400061382912099</v>
      </c>
      <c r="F129" s="23">
        <f t="shared" si="9"/>
        <v>-1.8549040081694557E-10</v>
      </c>
      <c r="G129" s="23">
        <f t="shared" si="14"/>
        <v>0.9400061387568712</v>
      </c>
      <c r="H129" s="23">
        <f t="shared" si="15"/>
        <v>0.9400061378255486</v>
      </c>
      <c r="I129" s="24"/>
    </row>
    <row r="130" spans="1:9" ht="12.75">
      <c r="A130" s="23">
        <f t="shared" si="10"/>
        <v>0.811688331188634</v>
      </c>
      <c r="B130" s="23">
        <f t="shared" si="8"/>
        <v>7.381217859148137E-11</v>
      </c>
      <c r="C130" s="23">
        <f t="shared" si="11"/>
        <v>0.8116883314214647</v>
      </c>
      <c r="D130" s="23">
        <f t="shared" si="12"/>
        <v>0.8116883309558034</v>
      </c>
      <c r="E130" s="23">
        <f t="shared" si="13"/>
        <v>0.9400061385240406</v>
      </c>
      <c r="F130" s="23">
        <f t="shared" si="9"/>
        <v>1.3850165458961783E-10</v>
      </c>
      <c r="G130" s="23">
        <f t="shared" si="14"/>
        <v>0.9400061387568712</v>
      </c>
      <c r="H130" s="23">
        <f t="shared" si="15"/>
        <v>0.9400061382912099</v>
      </c>
      <c r="I130" s="24"/>
    </row>
    <row r="131" spans="1:9" ht="12.75">
      <c r="A131" s="23">
        <f t="shared" si="10"/>
        <v>0.8116883310722187</v>
      </c>
      <c r="B131" s="23">
        <f t="shared" si="8"/>
        <v>-2.0198842598517786E-11</v>
      </c>
      <c r="C131" s="23">
        <f t="shared" si="11"/>
        <v>0.811688331188634</v>
      </c>
      <c r="D131" s="23">
        <f t="shared" si="12"/>
        <v>0.8116883309558034</v>
      </c>
      <c r="E131" s="23">
        <f t="shared" si="13"/>
        <v>0.9400061384076253</v>
      </c>
      <c r="F131" s="23">
        <f t="shared" si="9"/>
        <v>-2.34944286248151E-11</v>
      </c>
      <c r="G131" s="23">
        <f t="shared" si="14"/>
        <v>0.9400061385240406</v>
      </c>
      <c r="H131" s="23">
        <f t="shared" si="15"/>
        <v>0.9400061382912099</v>
      </c>
      <c r="I131" s="24"/>
    </row>
    <row r="132" spans="1:9" ht="12.75">
      <c r="A132" s="23">
        <f t="shared" si="10"/>
        <v>0.8116883311304264</v>
      </c>
      <c r="B132" s="23">
        <f t="shared" si="8"/>
        <v>2.6806667996481792E-11</v>
      </c>
      <c r="C132" s="23">
        <f t="shared" si="11"/>
        <v>0.811688331188634</v>
      </c>
      <c r="D132" s="23">
        <f t="shared" si="12"/>
        <v>0.8116883310722187</v>
      </c>
      <c r="E132" s="23">
        <f t="shared" si="13"/>
        <v>0.9400061384658329</v>
      </c>
      <c r="F132" s="23">
        <f t="shared" si="9"/>
        <v>5.750355747125013E-11</v>
      </c>
      <c r="G132" s="23">
        <f t="shared" si="14"/>
        <v>0.9400061385240406</v>
      </c>
      <c r="H132" s="23">
        <f t="shared" si="15"/>
        <v>0.9400061384076253</v>
      </c>
      <c r="I132" s="24"/>
    </row>
    <row r="133" spans="1:9" ht="12.75">
      <c r="A133" s="23">
        <f t="shared" si="10"/>
        <v>0.8116883311013225</v>
      </c>
      <c r="B133" s="23">
        <f t="shared" si="8"/>
        <v>3.3039126989820033E-12</v>
      </c>
      <c r="C133" s="23">
        <f t="shared" si="11"/>
        <v>0.8116883311304264</v>
      </c>
      <c r="D133" s="23">
        <f t="shared" si="12"/>
        <v>0.8116883310722187</v>
      </c>
      <c r="E133" s="23">
        <f t="shared" si="13"/>
        <v>0.9400061384367291</v>
      </c>
      <c r="F133" s="23">
        <f t="shared" si="9"/>
        <v>1.7004619934368748E-11</v>
      </c>
      <c r="G133" s="23">
        <f t="shared" si="14"/>
        <v>0.9400061384658329</v>
      </c>
      <c r="H133" s="23">
        <f t="shared" si="15"/>
        <v>0.9400061384076253</v>
      </c>
      <c r="I133" s="24"/>
    </row>
    <row r="134" spans="1:9" ht="12.75">
      <c r="A134" s="23">
        <f t="shared" si="10"/>
        <v>0.8116883310867706</v>
      </c>
      <c r="B134" s="23">
        <f t="shared" si="8"/>
        <v>-8.447464949767891E-12</v>
      </c>
      <c r="C134" s="23">
        <f t="shared" si="11"/>
        <v>0.8116883311013225</v>
      </c>
      <c r="D134" s="23">
        <f t="shared" si="12"/>
        <v>0.8116883310722187</v>
      </c>
      <c r="E134" s="23">
        <f t="shared" si="13"/>
        <v>0.9400061384221772</v>
      </c>
      <c r="F134" s="23">
        <f t="shared" si="9"/>
        <v>-3.2449598563744075E-12</v>
      </c>
      <c r="G134" s="23">
        <f t="shared" si="14"/>
        <v>0.9400061384367291</v>
      </c>
      <c r="H134" s="23">
        <f t="shared" si="15"/>
        <v>0.9400061384076253</v>
      </c>
      <c r="I134" s="24"/>
    </row>
    <row r="135" spans="1:9" ht="12.75">
      <c r="A135" s="23">
        <f t="shared" si="10"/>
        <v>0.8116883310940466</v>
      </c>
      <c r="B135" s="23">
        <f t="shared" si="8"/>
        <v>-2.571831636544175E-12</v>
      </c>
      <c r="C135" s="23">
        <f t="shared" si="11"/>
        <v>0.8116883311013225</v>
      </c>
      <c r="D135" s="23">
        <f t="shared" si="12"/>
        <v>0.8116883310867706</v>
      </c>
      <c r="E135" s="23">
        <f t="shared" si="13"/>
        <v>0.9400061384294531</v>
      </c>
      <c r="F135" s="23">
        <f t="shared" si="9"/>
        <v>6.87983003899717E-12</v>
      </c>
      <c r="G135" s="23">
        <f t="shared" si="14"/>
        <v>0.9400061384367291</v>
      </c>
      <c r="H135" s="23">
        <f t="shared" si="15"/>
        <v>0.9400061384221772</v>
      </c>
      <c r="I135" s="24"/>
    </row>
    <row r="136" spans="1:9" ht="12.75">
      <c r="A136" s="23">
        <f t="shared" si="10"/>
        <v>0.8116883310976846</v>
      </c>
      <c r="B136" s="23">
        <f t="shared" si="8"/>
        <v>3.660405312189141E-13</v>
      </c>
      <c r="C136" s="23">
        <f t="shared" si="11"/>
        <v>0.8116883311013225</v>
      </c>
      <c r="D136" s="23">
        <f t="shared" si="12"/>
        <v>0.8116883310940466</v>
      </c>
      <c r="E136" s="23">
        <f t="shared" si="13"/>
        <v>0.9400061384258152</v>
      </c>
      <c r="F136" s="23">
        <f t="shared" si="9"/>
        <v>1.8174350913113813E-12</v>
      </c>
      <c r="G136" s="23">
        <f t="shared" si="14"/>
        <v>0.9400061384294531</v>
      </c>
      <c r="H136" s="23">
        <f t="shared" si="15"/>
        <v>0.9400061384221772</v>
      </c>
      <c r="I136" s="24"/>
    </row>
    <row r="137" spans="1:9" ht="12.75">
      <c r="A137" s="23">
        <f t="shared" si="10"/>
        <v>0.8116883310958656</v>
      </c>
      <c r="B137" s="23">
        <f t="shared" si="8"/>
        <v>-1.1028955526626305E-12</v>
      </c>
      <c r="C137" s="23">
        <f t="shared" si="11"/>
        <v>0.8116883310976846</v>
      </c>
      <c r="D137" s="23">
        <f t="shared" si="12"/>
        <v>0.8116883310940466</v>
      </c>
      <c r="E137" s="23">
        <f t="shared" si="13"/>
        <v>0.9400061384239962</v>
      </c>
      <c r="F137" s="23">
        <f t="shared" si="9"/>
        <v>-7.137623825315131E-13</v>
      </c>
      <c r="G137" s="23">
        <f t="shared" si="14"/>
        <v>0.9400061384258152</v>
      </c>
      <c r="H137" s="23">
        <f t="shared" si="15"/>
        <v>0.9400061384221772</v>
      </c>
      <c r="I137" s="24"/>
    </row>
    <row r="138" spans="1:9" ht="12.75">
      <c r="A138" s="23">
        <f t="shared" si="10"/>
        <v>0.8116883310967751</v>
      </c>
      <c r="B138" s="23">
        <f t="shared" si="8"/>
        <v>-3.6837199957062694E-13</v>
      </c>
      <c r="C138" s="23">
        <f t="shared" si="11"/>
        <v>0.8116883310976846</v>
      </c>
      <c r="D138" s="23">
        <f t="shared" si="12"/>
        <v>0.8116883310958656</v>
      </c>
      <c r="E138" s="23">
        <f t="shared" si="13"/>
        <v>0.9400061384249057</v>
      </c>
      <c r="F138" s="23">
        <f t="shared" si="9"/>
        <v>5.518918655411653E-13</v>
      </c>
      <c r="G138" s="23">
        <f t="shared" si="14"/>
        <v>0.9400061384258152</v>
      </c>
      <c r="H138" s="23">
        <f t="shared" si="15"/>
        <v>0.9400061384239962</v>
      </c>
      <c r="I138" s="24"/>
    </row>
    <row r="139" spans="1:11" ht="12.75">
      <c r="A139" s="24"/>
      <c r="B139" s="24"/>
      <c r="C139" s="24"/>
      <c r="D139" s="24"/>
      <c r="E139" s="24"/>
      <c r="F139" s="24"/>
      <c r="G139" s="24"/>
      <c r="H139" s="24"/>
      <c r="I139" s="24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K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</sheetData>
  <sheetProtection sheet="1" selectLockedCells="1"/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2"/>
  <rowBreaks count="2" manualBreakCount="2">
    <brk id="47" max="255" man="1"/>
    <brk id="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</dc:creator>
  <cp:keywords/>
  <dc:description/>
  <cp:lastModifiedBy>wmsrgn</cp:lastModifiedBy>
  <cp:lastPrinted>2011-11-18T13:14:26Z</cp:lastPrinted>
  <dcterms:created xsi:type="dcterms:W3CDTF">2002-06-24T10:13:10Z</dcterms:created>
  <dcterms:modified xsi:type="dcterms:W3CDTF">2011-11-18T13:24:00Z</dcterms:modified>
  <cp:category/>
  <cp:version/>
  <cp:contentType/>
  <cp:contentStatus/>
</cp:coreProperties>
</file>